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jurosat/Desktop/LBFC VB🏐/EVENTS/Multivolley/Circuit Outdoor/Édition 2025/Classements/"/>
    </mc:Choice>
  </mc:AlternateContent>
  <xr:revisionPtr revIDLastSave="0" documentId="13_ncr:1_{886B7F3D-7BC1-8F43-A01F-5EC67E8FD725}" xr6:coauthVersionLast="47" xr6:coauthVersionMax="47" xr10:uidLastSave="{00000000-0000-0000-0000-000000000000}"/>
  <bookViews>
    <workbookView xWindow="320" yWindow="760" windowWidth="27560" windowHeight="17540" xr2:uid="{00000000-000D-0000-FFFF-FFFF00000000}"/>
  </bookViews>
  <sheets>
    <sheet name="Classement général" sheetId="1" r:id="rId1"/>
    <sheet name="Chalon" sheetId="2" r:id="rId2"/>
    <sheet name="ASPTT Dijon" sheetId="3" r:id="rId3"/>
    <sheet name="Héricourt" sheetId="4" r:id="rId4"/>
    <sheet name="Beaune" sheetId="5" r:id="rId5"/>
    <sheet name="Fontaine" sheetId="6" r:id="rId6"/>
    <sheet name="Montceau" sheetId="14" r:id="rId7"/>
    <sheet name="Lons" sheetId="7" r:id="rId8"/>
    <sheet name="BVB" sheetId="9" r:id="rId9"/>
    <sheet name="Mâcon" sheetId="15" r:id="rId10"/>
    <sheet name="Chevigny" sheetId="8" r:id="rId11"/>
    <sheet name="Chenôve" sheetId="10" r:id="rId12"/>
    <sheet name="Sennecey" sheetId="11" r:id="rId13"/>
    <sheet name="EVBS PM" sheetId="12" r:id="rId14"/>
    <sheet name="Salins" sheetId="13" r:id="rId15"/>
  </sheets>
  <definedNames>
    <definedName name="_xlnm._FilterDatabase" localSheetId="0" hidden="1">'Classement général'!$O$1:$P$259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7" roundtripDataChecksum="bvbBqaYwlhzFXLGEGAJvtBUB2qpUnprSlwMJlZH0X9E="/>
    </ext>
  </extLst>
</workbook>
</file>

<file path=xl/calcChain.xml><?xml version="1.0" encoding="utf-8"?>
<calcChain xmlns="http://schemas.openxmlformats.org/spreadsheetml/2006/main">
  <c r="L133" i="1" l="1"/>
  <c r="L98" i="1"/>
  <c r="P35" i="1"/>
  <c r="D24" i="1"/>
  <c r="H15" i="1"/>
  <c r="H14" i="1"/>
  <c r="H13" i="1"/>
  <c r="H12" i="1"/>
  <c r="H11" i="1"/>
  <c r="H10" i="1"/>
  <c r="D19" i="1"/>
  <c r="D18" i="1"/>
  <c r="D17" i="1"/>
  <c r="D16" i="1"/>
  <c r="D15" i="1"/>
  <c r="D14" i="1"/>
  <c r="D13" i="1"/>
  <c r="D12" i="1"/>
  <c r="D11" i="1"/>
  <c r="D10" i="1"/>
  <c r="L90" i="1"/>
  <c r="L38" i="1"/>
  <c r="L92" i="1"/>
  <c r="L91" i="1"/>
  <c r="L227" i="1"/>
  <c r="L228" i="1"/>
  <c r="L123" i="1"/>
  <c r="L132" i="1"/>
  <c r="L328" i="1"/>
  <c r="L200" i="1"/>
  <c r="L319" i="1"/>
  <c r="L266" i="1"/>
  <c r="L153" i="1"/>
  <c r="L16" i="1"/>
  <c r="L39" i="1"/>
  <c r="L201" i="1"/>
  <c r="L202" i="1"/>
  <c r="L193" i="1"/>
  <c r="L181" i="1"/>
  <c r="L7" i="1"/>
  <c r="L6" i="1"/>
  <c r="L229" i="1"/>
  <c r="L23" i="1"/>
  <c r="L97" i="1"/>
  <c r="L96" i="1"/>
  <c r="L28" i="1"/>
  <c r="L29" i="1"/>
  <c r="L34" i="1"/>
  <c r="L60" i="1"/>
  <c r="L64" i="1"/>
  <c r="L22" i="1"/>
  <c r="L146" i="1"/>
  <c r="L85" i="1"/>
  <c r="L4" i="1"/>
  <c r="L117" i="1"/>
  <c r="L24" i="1"/>
  <c r="L67" i="1"/>
  <c r="L113" i="1"/>
  <c r="P39" i="1"/>
  <c r="P78" i="1"/>
  <c r="P123" i="1"/>
  <c r="P79" i="1"/>
  <c r="P45" i="1"/>
  <c r="P93" i="1"/>
  <c r="P42" i="1"/>
  <c r="P41" i="1"/>
  <c r="P36" i="1"/>
  <c r="P6" i="1"/>
  <c r="P32" i="1"/>
  <c r="P7" i="1"/>
  <c r="P33" i="1"/>
  <c r="L65" i="1"/>
  <c r="L3" i="1"/>
  <c r="L224" i="1"/>
  <c r="L13" i="1"/>
  <c r="L247" i="1"/>
  <c r="L63" i="1"/>
  <c r="L116" i="1"/>
  <c r="L45" i="1"/>
  <c r="L44" i="1"/>
  <c r="D33" i="1"/>
  <c r="D32" i="1"/>
  <c r="D30" i="1"/>
  <c r="D28" i="1"/>
  <c r="D27" i="1"/>
  <c r="D25" i="1"/>
  <c r="L82" i="1"/>
  <c r="L216" i="1"/>
  <c r="L344" i="1"/>
  <c r="L343" i="1"/>
  <c r="L199" i="1"/>
  <c r="L18" i="1"/>
  <c r="L20" i="1"/>
  <c r="L57" i="1"/>
  <c r="L115" i="1"/>
  <c r="L17" i="1"/>
  <c r="L10" i="1"/>
  <c r="L9" i="1"/>
  <c r="L25" i="1"/>
  <c r="L59" i="1"/>
  <c r="L131" i="1"/>
  <c r="L58" i="1"/>
  <c r="L127" i="1"/>
  <c r="L88" i="1"/>
  <c r="L26" i="1"/>
  <c r="L95" i="1"/>
  <c r="L66" i="1"/>
  <c r="L89" i="1"/>
  <c r="L21" i="1"/>
  <c r="L5" i="1"/>
  <c r="L2" i="1"/>
  <c r="L12" i="1"/>
  <c r="L62" i="1"/>
  <c r="L11" i="1"/>
  <c r="L27" i="1"/>
  <c r="L15" i="1"/>
  <c r="L77" i="1"/>
  <c r="L94" i="1"/>
  <c r="L33" i="1"/>
  <c r="L297" i="1"/>
  <c r="L296" i="1"/>
  <c r="L214" i="1"/>
  <c r="L215" i="1"/>
  <c r="L8" i="1"/>
  <c r="L87" i="1"/>
  <c r="P14" i="1"/>
  <c r="P76" i="1"/>
  <c r="P109" i="1"/>
  <c r="P5" i="1"/>
  <c r="P27" i="1"/>
  <c r="P55" i="1"/>
  <c r="P3" i="1"/>
  <c r="P28" i="1"/>
  <c r="P56" i="1"/>
  <c r="L150" i="1"/>
  <c r="L147" i="1"/>
  <c r="L140" i="1"/>
  <c r="P125" i="1"/>
  <c r="L122" i="1"/>
  <c r="L121" i="1"/>
  <c r="P85" i="1"/>
  <c r="L78" i="1"/>
  <c r="L76" i="1"/>
  <c r="L61" i="1"/>
  <c r="L56" i="1"/>
  <c r="P38" i="1"/>
  <c r="L19" i="1"/>
  <c r="L14" i="1"/>
  <c r="P4" i="1"/>
  <c r="P2" i="1"/>
</calcChain>
</file>

<file path=xl/sharedStrings.xml><?xml version="1.0" encoding="utf-8"?>
<sst xmlns="http://schemas.openxmlformats.org/spreadsheetml/2006/main" count="2805" uniqueCount="1293">
  <si>
    <t>CIRCUIT OUTDOOR 2025</t>
  </si>
  <si>
    <t>Masculin</t>
  </si>
  <si>
    <t>Points</t>
  </si>
  <si>
    <t>Féminin</t>
  </si>
  <si>
    <t xml:space="preserve">Classement individuel Général </t>
  </si>
  <si>
    <t>Anthony BERGOT</t>
  </si>
  <si>
    <t>Anaëlle RENVOISE</t>
  </si>
  <si>
    <t>Jules GAUTHIER</t>
  </si>
  <si>
    <t>Clément BERNARD</t>
  </si>
  <si>
    <t>Margot DE FARIA</t>
  </si>
  <si>
    <t>Enzo RUSSO</t>
  </si>
  <si>
    <t>110 pts</t>
  </si>
  <si>
    <t>Elouan ICARD</t>
  </si>
  <si>
    <t>Elodie PECHINOT</t>
  </si>
  <si>
    <t>Alexis PASQUER</t>
  </si>
  <si>
    <t>Joanna PFISTER</t>
  </si>
  <si>
    <t>Sam LAVAL LY</t>
  </si>
  <si>
    <t>Mathieu PERRET</t>
  </si>
  <si>
    <t>105 pts</t>
  </si>
  <si>
    <t>Dorian BOSC</t>
  </si>
  <si>
    <t>Capucine FLAMION</t>
  </si>
  <si>
    <t>Hippolyte MOLLARD</t>
  </si>
  <si>
    <t>Mathys RICHARD</t>
  </si>
  <si>
    <t>Tristan SALLES</t>
  </si>
  <si>
    <t>Alba MASTROGIUSEPPE</t>
  </si>
  <si>
    <t>100 pts</t>
  </si>
  <si>
    <t>Hugo NOMBRET</t>
  </si>
  <si>
    <t>Yaele HECQUET</t>
  </si>
  <si>
    <t>Enzo PAGAND</t>
  </si>
  <si>
    <t>Inia DEUTSCH</t>
  </si>
  <si>
    <t>Etienne LAIGRE</t>
  </si>
  <si>
    <t>Leo CASSINA</t>
  </si>
  <si>
    <t>95 pts</t>
  </si>
  <si>
    <t>Leanne PIRELO</t>
  </si>
  <si>
    <t>Jordan NACKA-BAUX</t>
  </si>
  <si>
    <t>Florian SAINT MARTIN</t>
  </si>
  <si>
    <t>Lucie BAUDOT</t>
  </si>
  <si>
    <t>Ethann GALLAND</t>
  </si>
  <si>
    <t>75 pts</t>
  </si>
  <si>
    <t>Celien PENGUE</t>
  </si>
  <si>
    <t>Elodie MARTINEZ</t>
  </si>
  <si>
    <t>Thomas FRASES</t>
  </si>
  <si>
    <t>Lucas FIRMIN</t>
  </si>
  <si>
    <t>Maria MAFFI</t>
  </si>
  <si>
    <t>Farouk FLEURY</t>
  </si>
  <si>
    <t>Natacha DECKER</t>
  </si>
  <si>
    <t>Lilou DELANGLE</t>
  </si>
  <si>
    <t>Camille GIRAUD</t>
  </si>
  <si>
    <t>Antoine BLANCHARD</t>
  </si>
  <si>
    <t>Masculins</t>
  </si>
  <si>
    <t>Prénom / Nom</t>
  </si>
  <si>
    <t>Féminines</t>
  </si>
  <si>
    <t>Reda HAJJI</t>
  </si>
  <si>
    <t>Laura MASSON</t>
  </si>
  <si>
    <t>Charlotte MEUNIER</t>
  </si>
  <si>
    <t>Nicolas DA SILVA</t>
  </si>
  <si>
    <t>Anthony MEHLE</t>
  </si>
  <si>
    <t>Leonie NOIR</t>
  </si>
  <si>
    <t>Moursala BENAT</t>
  </si>
  <si>
    <t>Emma BRICE</t>
  </si>
  <si>
    <t>Liam CLOËZ</t>
  </si>
  <si>
    <t>Malik CHAKROUN</t>
  </si>
  <si>
    <t>Noalie FLEURY</t>
  </si>
  <si>
    <t>70 pts</t>
  </si>
  <si>
    <t>Geoffray GAUTIER</t>
  </si>
  <si>
    <t>Chririne BENNOUNE</t>
  </si>
  <si>
    <t>Stéphane ORTEGA</t>
  </si>
  <si>
    <t>Joseph CARTIER</t>
  </si>
  <si>
    <t>Sophia RENAULT</t>
  </si>
  <si>
    <t>Réjane DUCHARME</t>
  </si>
  <si>
    <t>65 pts</t>
  </si>
  <si>
    <t>Jerome FARFOUILLE</t>
  </si>
  <si>
    <t>Sophie SIMON</t>
  </si>
  <si>
    <t>Mano CHAPOTOT</t>
  </si>
  <si>
    <t>Laurine GRELET</t>
  </si>
  <si>
    <t>Valentin</t>
  </si>
  <si>
    <t>Sofian SEILLIEBERT</t>
  </si>
  <si>
    <t>55 pts</t>
  </si>
  <si>
    <t>Clement CHANCY</t>
  </si>
  <si>
    <t>Poe ALVES</t>
  </si>
  <si>
    <t>Adrien POUILLOT</t>
  </si>
  <si>
    <t>Hugo LUCAS</t>
  </si>
  <si>
    <t>Maxime WIDEHEM</t>
  </si>
  <si>
    <t>Jeanne LAGET</t>
  </si>
  <si>
    <t>Adrien NAULIN</t>
  </si>
  <si>
    <t>Marie BALMONT</t>
  </si>
  <si>
    <t>Thibaut MERCIER</t>
  </si>
  <si>
    <t>Eva PASTANA</t>
  </si>
  <si>
    <t>Morgane JONCOUR</t>
  </si>
  <si>
    <t>Pauline WIRTH</t>
  </si>
  <si>
    <t>50 pts</t>
  </si>
  <si>
    <t>Elyes BELAID</t>
  </si>
  <si>
    <t>Lisa BONIFAY</t>
  </si>
  <si>
    <t>Patrick LEGER</t>
  </si>
  <si>
    <t>Maxime LEGER</t>
  </si>
  <si>
    <t>Mailys LEGER</t>
  </si>
  <si>
    <t>Luc VIGOUREUX</t>
  </si>
  <si>
    <t>45 pts</t>
  </si>
  <si>
    <t>Lukas PANCHOT</t>
  </si>
  <si>
    <t>Laurie GAUDIAU</t>
  </si>
  <si>
    <t>Cerise VALETTE-NETZER</t>
  </si>
  <si>
    <t>Noah BOLOTE</t>
  </si>
  <si>
    <t>Valerian ASTESIANO</t>
  </si>
  <si>
    <t>35 pts</t>
  </si>
  <si>
    <t>Hugo PILLION</t>
  </si>
  <si>
    <t>Laetitia BALMONT</t>
  </si>
  <si>
    <t>Lilian BOUTRON</t>
  </si>
  <si>
    <t>Matisse BOUTRON</t>
  </si>
  <si>
    <t>Marine PETRE</t>
  </si>
  <si>
    <t>Molly FINAU</t>
  </si>
  <si>
    <t>Justine ROUCHER-SARRAZIN</t>
  </si>
  <si>
    <t>Yannick BOURNAT</t>
  </si>
  <si>
    <t>30 pts</t>
  </si>
  <si>
    <t>Scott ODURO</t>
  </si>
  <si>
    <t>Jade FILLEULE</t>
  </si>
  <si>
    <t>Dinia CARTRY</t>
  </si>
  <si>
    <t>Valentin PERRIN</t>
  </si>
  <si>
    <t>Gerdun BRUSK</t>
  </si>
  <si>
    <t>25 pts</t>
  </si>
  <si>
    <t>Loan MERCIER</t>
  </si>
  <si>
    <t>Imane BAATOUT</t>
  </si>
  <si>
    <t>Christine GOND</t>
  </si>
  <si>
    <t>Joel GOND</t>
  </si>
  <si>
    <t>Basile MOLLARD</t>
  </si>
  <si>
    <t>Yannick MOLLARD</t>
  </si>
  <si>
    <t>20 pts</t>
  </si>
  <si>
    <t>Adam LAHMAR</t>
  </si>
  <si>
    <t>Hinerava TETUANI</t>
  </si>
  <si>
    <t>Thésée SZTRAKONICZKY</t>
  </si>
  <si>
    <t>Mathilde DEGANDT</t>
  </si>
  <si>
    <t>Baptiste LEPERVIER</t>
  </si>
  <si>
    <t>Yoan DERVILLÉ</t>
  </si>
  <si>
    <t>15 pts</t>
  </si>
  <si>
    <t>Luca PARISE</t>
  </si>
  <si>
    <t>Heikura TAURAA</t>
  </si>
  <si>
    <t>Noémie BACHIMONT</t>
  </si>
  <si>
    <t>Vincent BACHIMONT</t>
  </si>
  <si>
    <t>Louis BELLOT</t>
  </si>
  <si>
    <t>Lucie BEASSE</t>
  </si>
  <si>
    <t>10 pts</t>
  </si>
  <si>
    <t>Jeunes*</t>
  </si>
  <si>
    <t>Leo LABBE</t>
  </si>
  <si>
    <t>Grace PATU</t>
  </si>
  <si>
    <t>Noah LOFFREDO</t>
  </si>
  <si>
    <t>Tilek BUBER</t>
  </si>
  <si>
    <t>Côme FINELLE</t>
  </si>
  <si>
    <t>Yanis BARBARY</t>
  </si>
  <si>
    <t>5 pts</t>
  </si>
  <si>
    <t>Samuel JACQUET-MUSLER</t>
  </si>
  <si>
    <t>Louane MINIER</t>
  </si>
  <si>
    <t>Victor LOREAUX</t>
  </si>
  <si>
    <t>Maissa HAIDER</t>
  </si>
  <si>
    <t>Antoine RACLOT</t>
  </si>
  <si>
    <t>Sylvain TREPAUT</t>
  </si>
  <si>
    <t>Jenny DAPONT</t>
  </si>
  <si>
    <t>Julien BRETON</t>
  </si>
  <si>
    <t>Thomas SIMON</t>
  </si>
  <si>
    <t>Audrey BERGERON</t>
  </si>
  <si>
    <t>Malak MAGHRI</t>
  </si>
  <si>
    <t>Alexia VILLENA</t>
  </si>
  <si>
    <t>Elliott BRICE</t>
  </si>
  <si>
    <t>Jeanne REBESCHINI</t>
  </si>
  <si>
    <t>Giuliano CESCA</t>
  </si>
  <si>
    <t>Sebastien FOURRIER</t>
  </si>
  <si>
    <t>Aty HOUMBOUY</t>
  </si>
  <si>
    <t>Lilian GASCARD</t>
  </si>
  <si>
    <t>Tristan AMMER</t>
  </si>
  <si>
    <t>Sacha CUZIN</t>
  </si>
  <si>
    <t>Margaux SOWA</t>
  </si>
  <si>
    <t>Leana GRID</t>
  </si>
  <si>
    <t>Floriane SIEPER</t>
  </si>
  <si>
    <t>*-18 ans</t>
  </si>
  <si>
    <t>Clement SATTLER</t>
  </si>
  <si>
    <t>Margot DEFARIA</t>
  </si>
  <si>
    <t>Antoine BONIN</t>
  </si>
  <si>
    <t>Abel MARUAKEI</t>
  </si>
  <si>
    <t>Anays GRID</t>
  </si>
  <si>
    <t>Pedro PIAZZETA</t>
  </si>
  <si>
    <t>Marie URAKAMI</t>
  </si>
  <si>
    <t>Paul BOURGEOIS</t>
  </si>
  <si>
    <t>Alban COUREAULT</t>
  </si>
  <si>
    <t>Touatini HEIMANU</t>
  </si>
  <si>
    <t>Emmanuel BATOR</t>
  </si>
  <si>
    <t xml:space="preserve">Tamaiti AHUPU </t>
  </si>
  <si>
    <t>Lilian PARISE</t>
  </si>
  <si>
    <t>Marion BILLAS</t>
  </si>
  <si>
    <t>Bastien PARISE</t>
  </si>
  <si>
    <t>Mapuhi POEAVA</t>
  </si>
  <si>
    <t>Thomas BAILLOU</t>
  </si>
  <si>
    <t>Mapotoeke IOANE</t>
  </si>
  <si>
    <t>Quentin FILLEULE</t>
  </si>
  <si>
    <t>Hanavai TAIRAAU</t>
  </si>
  <si>
    <t>Adrien CLUZEL</t>
  </si>
  <si>
    <t>Estelle MINGAM</t>
  </si>
  <si>
    <t>Celine FETISON</t>
  </si>
  <si>
    <t>Alexandrine PRINCE</t>
  </si>
  <si>
    <t>Jean ONISZCZUK</t>
  </si>
  <si>
    <t>Eloise JAVELOT</t>
  </si>
  <si>
    <t>Jean RENAUD</t>
  </si>
  <si>
    <t>Sarah PINTO ALVES</t>
  </si>
  <si>
    <t>Heliot MOULLEC</t>
  </si>
  <si>
    <t>Rosalie BOISSENIN</t>
  </si>
  <si>
    <t>Benoît ANNE</t>
  </si>
  <si>
    <t>Oceane PERRAUDIN</t>
  </si>
  <si>
    <t>Naïma IBRAHIMI</t>
  </si>
  <si>
    <t>Khaled KESSAI</t>
  </si>
  <si>
    <t>Alice THEVENT-BROUTIN</t>
  </si>
  <si>
    <t>Jason BERNAUEUR</t>
  </si>
  <si>
    <t>Maki WADAA</t>
  </si>
  <si>
    <t>Paul ORTIZ</t>
  </si>
  <si>
    <t>Eugenie MASSON</t>
  </si>
  <si>
    <t>Capucine BREVET</t>
  </si>
  <si>
    <t>Clement BERNARD</t>
  </si>
  <si>
    <t>Melina PAYAN</t>
  </si>
  <si>
    <t>Sebastien TRINH</t>
  </si>
  <si>
    <t>Lili-Rose HAYEMMES-FRANÇOIS</t>
  </si>
  <si>
    <t>Pierre-Louis VANCRAEYNESTE</t>
  </si>
  <si>
    <t>Emma LEGALLOUDEC</t>
  </si>
  <si>
    <t>Arthur NICKLER</t>
  </si>
  <si>
    <t>Ambre SCHOCH</t>
  </si>
  <si>
    <t xml:space="preserve">Alexis PASQUER </t>
  </si>
  <si>
    <t>Inïa DEUTSCH</t>
  </si>
  <si>
    <t>Nathan CANOVAS</t>
  </si>
  <si>
    <t>Coline PETAUTON</t>
  </si>
  <si>
    <t>Louis DE JESUS</t>
  </si>
  <si>
    <t>Anna IBBA</t>
  </si>
  <si>
    <t>Ruben GOMES</t>
  </si>
  <si>
    <t>Camille BARBIER</t>
  </si>
  <si>
    <t>Theophile BERCUT</t>
  </si>
  <si>
    <t>Romain MILLOT</t>
  </si>
  <si>
    <t>Marion DURUPT</t>
  </si>
  <si>
    <t>Alexis RICHARD</t>
  </si>
  <si>
    <t>Nicolas CHEVROT</t>
  </si>
  <si>
    <t>Estelle DUSSER</t>
  </si>
  <si>
    <t>Alex MANGEMATIN</t>
  </si>
  <si>
    <t>Oil INTHAVONG</t>
  </si>
  <si>
    <t>Lucas BOLLETEAU</t>
  </si>
  <si>
    <t>Maraeva DALLE</t>
  </si>
  <si>
    <t>Tom BOLLETEAU</t>
  </si>
  <si>
    <t>Meline LESAGE</t>
  </si>
  <si>
    <t>Julien ALTMANN</t>
  </si>
  <si>
    <t>Anaëlle BLANC</t>
  </si>
  <si>
    <t>Théo DANTE</t>
  </si>
  <si>
    <t>Oceane LEBEGUE</t>
  </si>
  <si>
    <t>Tom GARNIER</t>
  </si>
  <si>
    <t>Vincent GARNIER</t>
  </si>
  <si>
    <t>Marie DUCHASSIN</t>
  </si>
  <si>
    <t>Michel SECONDI</t>
  </si>
  <si>
    <t>Linda BROHA</t>
  </si>
  <si>
    <t>Florian DELARCHE</t>
  </si>
  <si>
    <t>Lazarine GARNIER</t>
  </si>
  <si>
    <t>Mathieu CHALMIN</t>
  </si>
  <si>
    <t>Lison GEAY</t>
  </si>
  <si>
    <t>Alexandre MARTIN</t>
  </si>
  <si>
    <t>Hélène KRSTIC</t>
  </si>
  <si>
    <t>Mattis BURTHEY</t>
  </si>
  <si>
    <t>Violette MOLLARD</t>
  </si>
  <si>
    <t>Gaby BLANC</t>
  </si>
  <si>
    <t>Ayline JOUBERT</t>
  </si>
  <si>
    <t xml:space="preserve">Hugo REBESCHINI </t>
  </si>
  <si>
    <t>Domitille PONTABRY</t>
  </si>
  <si>
    <t>Jules LEMOND</t>
  </si>
  <si>
    <t>Noelys WIDMER</t>
  </si>
  <si>
    <t>Nikita STEPNOV</t>
  </si>
  <si>
    <t>Romane HECQUET</t>
  </si>
  <si>
    <t>Jules STEPHAN</t>
  </si>
  <si>
    <t>Cerise VALETTE NETZER</t>
  </si>
  <si>
    <t>Chandara TY</t>
  </si>
  <si>
    <t>Salome STOLTZ</t>
  </si>
  <si>
    <t>Fredy AUGUSTE</t>
  </si>
  <si>
    <t>Nathalie HAOCAS</t>
  </si>
  <si>
    <t>Alili LUNA</t>
  </si>
  <si>
    <t>Alanis PEPIOT</t>
  </si>
  <si>
    <t>Rajoarivelo TOKY</t>
  </si>
  <si>
    <t>Elodie DA COSTA</t>
  </si>
  <si>
    <t>Kainuku TEMA</t>
  </si>
  <si>
    <t>Alex-Anne BERROT</t>
  </si>
  <si>
    <t>Clara DELAVIGNE</t>
  </si>
  <si>
    <t xml:space="preserve">Mathieu SCHNITZLER </t>
  </si>
  <si>
    <t>Mathilde ZANINI</t>
  </si>
  <si>
    <t>Benjamin ORIOT</t>
  </si>
  <si>
    <t>Cassy DELERS</t>
  </si>
  <si>
    <t>Brandon JONHSTON</t>
  </si>
  <si>
    <t xml:space="preserve">Lisa MONTMEY </t>
  </si>
  <si>
    <t>Aidee MABELLY</t>
  </si>
  <si>
    <t>Foued BEN JEDDI</t>
  </si>
  <si>
    <t>Mathilde HENON</t>
  </si>
  <si>
    <t>Etienne DEPOIL</t>
  </si>
  <si>
    <t>Corentin CANOVAS</t>
  </si>
  <si>
    <t>Madison WOOLLEY</t>
  </si>
  <si>
    <t>Doudou THERENCE</t>
  </si>
  <si>
    <t>Valentine PIN</t>
  </si>
  <si>
    <t>Yohann MARCHAND</t>
  </si>
  <si>
    <t>Armelle MODERE</t>
  </si>
  <si>
    <t xml:space="preserve">Tristan MERCIER </t>
  </si>
  <si>
    <t>Celine BRESSAN</t>
  </si>
  <si>
    <t xml:space="preserve">Adrien NAULIN </t>
  </si>
  <si>
    <t>Judith PHANAPELIT</t>
  </si>
  <si>
    <t>Gaspar PERICAUD</t>
  </si>
  <si>
    <t>Maeva CUCHEROUSSET</t>
  </si>
  <si>
    <t>Lucas POIGNON</t>
  </si>
  <si>
    <t>Fanny FORESTIER</t>
  </si>
  <si>
    <t>Stephane FAURE</t>
  </si>
  <si>
    <t>Océane PORTAL</t>
  </si>
  <si>
    <t>Clemence MICHEL</t>
  </si>
  <si>
    <t>Faustine BOUCHARD</t>
  </si>
  <si>
    <t>Morgane CENNI</t>
  </si>
  <si>
    <t>Quentin CHAPON</t>
  </si>
  <si>
    <t>Marion KLEIN</t>
  </si>
  <si>
    <t xml:space="preserve">Matheo CARA </t>
  </si>
  <si>
    <t>Cassandra MION</t>
  </si>
  <si>
    <t>Robinson ISABELLE</t>
  </si>
  <si>
    <t>Aline BRUZAT</t>
  </si>
  <si>
    <t>Martin JOBARD</t>
  </si>
  <si>
    <t>Noan PANCHAUD</t>
  </si>
  <si>
    <t>Manon KACHEL</t>
  </si>
  <si>
    <t>Nael PANCHAUD</t>
  </si>
  <si>
    <t>Corinne KACHEL</t>
  </si>
  <si>
    <t>Enzo MARMIER</t>
  </si>
  <si>
    <t>Audrey KACHEL</t>
  </si>
  <si>
    <t>Anaëlle SCHMIDT</t>
  </si>
  <si>
    <t>Aleyna SASMAZ</t>
  </si>
  <si>
    <t>Mamisoa FETISON</t>
  </si>
  <si>
    <t>Amandine BERTHAUD</t>
  </si>
  <si>
    <t>Frederic MAUGALEM</t>
  </si>
  <si>
    <t>EL IDRISSI</t>
  </si>
  <si>
    <t>Wilfrid AHUPU</t>
  </si>
  <si>
    <t>Florine JOUAULT</t>
  </si>
  <si>
    <t>Tutehau TAIRAAU</t>
  </si>
  <si>
    <t>Clara LAPORTE</t>
  </si>
  <si>
    <t>Alves LAFAYERE</t>
  </si>
  <si>
    <t>Axelle BAILLEAU</t>
  </si>
  <si>
    <t>Vincent LOURENCO</t>
  </si>
  <si>
    <t>Jimmy MUNIZ</t>
  </si>
  <si>
    <t>Enora DENIS</t>
  </si>
  <si>
    <t>Tom RELTIEN</t>
  </si>
  <si>
    <t>Marie DELACHERIE</t>
  </si>
  <si>
    <t>Maxime MAURA</t>
  </si>
  <si>
    <t>Juliette GOUJET</t>
  </si>
  <si>
    <t>Hugo LANGLOIS</t>
  </si>
  <si>
    <t>Orianne BUEGUE</t>
  </si>
  <si>
    <t>Timothée BORDEAUX</t>
  </si>
  <si>
    <t>Ninon ORZECKOWSKI</t>
  </si>
  <si>
    <t>William BORDEAUX</t>
  </si>
  <si>
    <t>Lizea LEBEAU</t>
  </si>
  <si>
    <t>Félix REMY</t>
  </si>
  <si>
    <t>Leonore VANNIER</t>
  </si>
  <si>
    <t>Maxence DECLERCQ</t>
  </si>
  <si>
    <t>Ilda TARANIS</t>
  </si>
  <si>
    <t>Melvyn MONG-TU-YENG</t>
  </si>
  <si>
    <t>Zoé ROSAIN</t>
  </si>
  <si>
    <t>Jean-François GUTIERREZ</t>
  </si>
  <si>
    <t>Elissa BRELIN</t>
  </si>
  <si>
    <t>Jassim BERLAND</t>
  </si>
  <si>
    <t>Sophie KABLITZ</t>
  </si>
  <si>
    <t>Rayan DJEMALI</t>
  </si>
  <si>
    <t>Yona MBENGA</t>
  </si>
  <si>
    <t>Gabriel BIOTET</t>
  </si>
  <si>
    <t>Emma DE CHALUP</t>
  </si>
  <si>
    <t>Aubin DESBLACHES</t>
  </si>
  <si>
    <t>Aymeric PUSSET</t>
  </si>
  <si>
    <t>Owen AUCLAIR</t>
  </si>
  <si>
    <t>Martin LEMOIGNE</t>
  </si>
  <si>
    <t>Hugo LAFAGE</t>
  </si>
  <si>
    <t xml:space="preserve">Timothé CROCHET </t>
  </si>
  <si>
    <t>Fabien MARCHAL</t>
  </si>
  <si>
    <t>Lucas MEUTERLOS</t>
  </si>
  <si>
    <t>Cedric AMBS</t>
  </si>
  <si>
    <t>Stanislas SCHIPMAN</t>
  </si>
  <si>
    <t>Gabriel BONNAMOUR</t>
  </si>
  <si>
    <t>Charles Louis PASTURAL</t>
  </si>
  <si>
    <t>Julien CAFFIN</t>
  </si>
  <si>
    <t>Lilian KARL</t>
  </si>
  <si>
    <t>Romain OUDOT</t>
  </si>
  <si>
    <t>Christopher CAZANOVE</t>
  </si>
  <si>
    <t>Immamodin MAYAR</t>
  </si>
  <si>
    <t>Florian LUBRANO</t>
  </si>
  <si>
    <t>Jacob PIERRE</t>
  </si>
  <si>
    <t>Thibaud SERES-LESCURES</t>
  </si>
  <si>
    <t>Olivier VIENS</t>
  </si>
  <si>
    <t>Meldi MOUTON</t>
  </si>
  <si>
    <t>Romeo DARDAINE</t>
  </si>
  <si>
    <t>Martin AUGOYARD</t>
  </si>
  <si>
    <t>Gabriel CHAMPIEX</t>
  </si>
  <si>
    <t>Gabriel DESBROSSE</t>
  </si>
  <si>
    <t>Florient BONNEL</t>
  </si>
  <si>
    <t>Noa CHARMONT</t>
  </si>
  <si>
    <t>Waimo SIO</t>
  </si>
  <si>
    <t>Marc BOUHET</t>
  </si>
  <si>
    <t>Alexandre THIBAUT</t>
  </si>
  <si>
    <t>Anthony MELHE</t>
  </si>
  <si>
    <t>Pierre MENEGON</t>
  </si>
  <si>
    <t>Yasser RIOS</t>
  </si>
  <si>
    <t>Mathys UGATAI</t>
  </si>
  <si>
    <t>Romain REVERCHON</t>
  </si>
  <si>
    <t xml:space="preserve">Simon LAVACHE  </t>
  </si>
  <si>
    <t>Mael MAYOT</t>
  </si>
  <si>
    <t>Lenaic BARD</t>
  </si>
  <si>
    <t>Etienne IACOVELLA</t>
  </si>
  <si>
    <t>Ayoub BENYAHIA</t>
  </si>
  <si>
    <t>Sofian KOUCHAT</t>
  </si>
  <si>
    <t>Nabil SANTOS</t>
  </si>
  <si>
    <t>Pierre-Emmanuel PIREDDU</t>
  </si>
  <si>
    <t>Marines BEHARAJ</t>
  </si>
  <si>
    <t>Antoine MARTIN</t>
  </si>
  <si>
    <t>Nabil BENTEFRIT</t>
  </si>
  <si>
    <t>Panouwath ANGPASEUTH</t>
  </si>
  <si>
    <t>Thomas LACHAUME</t>
  </si>
  <si>
    <t>Raphael SUGNY</t>
  </si>
  <si>
    <t>Alturky MUSTAFA</t>
  </si>
  <si>
    <t>Keanu TARAIHAU</t>
  </si>
  <si>
    <t>Thomas ARZAC</t>
  </si>
  <si>
    <t>Lucas PORCHER</t>
  </si>
  <si>
    <t>Kilian MARTIN</t>
  </si>
  <si>
    <t>Rudy FIERIMONTE</t>
  </si>
  <si>
    <t>Timothee BOYER</t>
  </si>
  <si>
    <t>Yael GROSJEAN</t>
  </si>
  <si>
    <t>Ben HALAJDA</t>
  </si>
  <si>
    <t>Edme PORCHERON</t>
  </si>
  <si>
    <t>Simon BLANDIN</t>
  </si>
  <si>
    <t>Matthys RICHARD</t>
  </si>
  <si>
    <t>Mathis THOMAS</t>
  </si>
  <si>
    <t>Julian PIAT</t>
  </si>
  <si>
    <t>Kiliann FARRUGIA</t>
  </si>
  <si>
    <t>Julian BEAUFUME</t>
  </si>
  <si>
    <t>Dan KLOPFENSTEIN</t>
  </si>
  <si>
    <t>Nathan BLOT</t>
  </si>
  <si>
    <t>Alexandre BOFFY</t>
  </si>
  <si>
    <t>Thomas CHATILLON</t>
  </si>
  <si>
    <t>Gaetan COPPIN</t>
  </si>
  <si>
    <t>Lucas LEEDHAM</t>
  </si>
  <si>
    <t>Clément RAIGNER</t>
  </si>
  <si>
    <t>Lucas PETIT</t>
  </si>
  <si>
    <t>Mathis DELERS</t>
  </si>
  <si>
    <t>Mohamed BOULESNANE</t>
  </si>
  <si>
    <t>Pierre GENOT</t>
  </si>
  <si>
    <t>Maxime LITT</t>
  </si>
  <si>
    <t>Clement LOISY</t>
  </si>
  <si>
    <t>Théo BORONAT</t>
  </si>
  <si>
    <t>Jules NOIROT</t>
  </si>
  <si>
    <t>Benjamin MAIRE</t>
  </si>
  <si>
    <t>Victor PONGE</t>
  </si>
  <si>
    <t>Maxime MATHEY</t>
  </si>
  <si>
    <t>Liam CLOEZ</t>
  </si>
  <si>
    <t>Jason BERNAUER</t>
  </si>
  <si>
    <t>Fabien LEVAL</t>
  </si>
  <si>
    <t>Louison LEVAL</t>
  </si>
  <si>
    <t xml:space="preserve">Didier PICHARD </t>
  </si>
  <si>
    <t>Paolo CARNI</t>
  </si>
  <si>
    <t>Sandro CARNI</t>
  </si>
  <si>
    <t>David MERCEY</t>
  </si>
  <si>
    <t>Julien BERNARDIN</t>
  </si>
  <si>
    <t>Vincent PELCA</t>
  </si>
  <si>
    <t>Guillaume UFFLER</t>
  </si>
  <si>
    <t>Valérian ASTESIANO</t>
  </si>
  <si>
    <t>Alexandre LANOY</t>
  </si>
  <si>
    <t>Noé CASTEL</t>
  </si>
  <si>
    <t>Jeremy VINCENT</t>
  </si>
  <si>
    <t>Ludovic BOOMS</t>
  </si>
  <si>
    <t>Maxence DURUPT</t>
  </si>
  <si>
    <t>Aurelien KIEFFER</t>
  </si>
  <si>
    <t>Keny'yann JEANSON</t>
  </si>
  <si>
    <t>Robin PERRON</t>
  </si>
  <si>
    <t>Egshiglen TRINH</t>
  </si>
  <si>
    <t>Stephane CAZANOVE</t>
  </si>
  <si>
    <t>David HAOCAS</t>
  </si>
  <si>
    <t>Benjamin RAVEY</t>
  </si>
  <si>
    <t>Eythan HAOCAS</t>
  </si>
  <si>
    <t>Thomas PALAZON</t>
  </si>
  <si>
    <t>Abel CASTELLI</t>
  </si>
  <si>
    <t>Viktor PROST</t>
  </si>
  <si>
    <t>Thien Bao TRAN TRUONG</t>
  </si>
  <si>
    <t>Sami NISEVCI</t>
  </si>
  <si>
    <t>Jean COCHAIN</t>
  </si>
  <si>
    <t>Alain TANG</t>
  </si>
  <si>
    <t>Theo RIZZO</t>
  </si>
  <si>
    <t>Noah MICHEL</t>
  </si>
  <si>
    <t xml:space="preserve">Léo CUPILLARD </t>
  </si>
  <si>
    <t>Julian CHAUFFET</t>
  </si>
  <si>
    <t>Antonin PARRATTE</t>
  </si>
  <si>
    <t>Laurent PEPIOT</t>
  </si>
  <si>
    <t>Tom FOURNEAU</t>
  </si>
  <si>
    <t>Mathis CLERC</t>
  </si>
  <si>
    <t xml:space="preserve">Thomas FERRARE </t>
  </si>
  <si>
    <t>Brice ROY</t>
  </si>
  <si>
    <t>Jacques FOUGEROUSSE</t>
  </si>
  <si>
    <t>Maxence MARQUET</t>
  </si>
  <si>
    <t>Romain LEFEVRE</t>
  </si>
  <si>
    <t>Robin MOMMAIRE</t>
  </si>
  <si>
    <t>Michael MAIRET</t>
  </si>
  <si>
    <t>Thomas MARTINS</t>
  </si>
  <si>
    <t>Remi PONÇOT</t>
  </si>
  <si>
    <t>Jeremy WEIL</t>
  </si>
  <si>
    <t>Damien STRUCHEN</t>
  </si>
  <si>
    <t>Florian MAESTRIPIERI</t>
  </si>
  <si>
    <t>Matthieu MANENS</t>
  </si>
  <si>
    <t>Lilian LHELGOUALCH</t>
  </si>
  <si>
    <t>Alexis FAIVRE</t>
  </si>
  <si>
    <t>Mattheo KACZMARSKI</t>
  </si>
  <si>
    <t>Tom KENDERIAN</t>
  </si>
  <si>
    <t>Alexandre MACHADO DA SILVA</t>
  </si>
  <si>
    <t>Charles MACHADO DA SILVA</t>
  </si>
  <si>
    <t>Tarys MERCURY</t>
  </si>
  <si>
    <t>Matthéo KACZMARSKI</t>
  </si>
  <si>
    <t>Victor SONNET</t>
  </si>
  <si>
    <t>Pierre LAPORTE</t>
  </si>
  <si>
    <t>Celian MILON</t>
  </si>
  <si>
    <t>Antoine JARRIER</t>
  </si>
  <si>
    <t>Martin BEARD</t>
  </si>
  <si>
    <t>Isaac BAUDINET</t>
  </si>
  <si>
    <t>Quentin CHAPUIS</t>
  </si>
  <si>
    <t>Marc LAPOBIN</t>
  </si>
  <si>
    <t>Rodrigue MANUOHALALO</t>
  </si>
  <si>
    <t>Timeo LEVASSEUR</t>
  </si>
  <si>
    <t>Mathis RAGUIN</t>
  </si>
  <si>
    <t>Alexandre GAUTIER</t>
  </si>
  <si>
    <t>Gabriel JEAMBRUN</t>
  </si>
  <si>
    <t>Lucas HUGO</t>
  </si>
  <si>
    <t>Etienne LEMOIGNE</t>
  </si>
  <si>
    <t>Quentin PEROT</t>
  </si>
  <si>
    <t>Tanguy LEMEUR</t>
  </si>
  <si>
    <t>Ethan GALLAND</t>
  </si>
  <si>
    <t>Marius BELBOUKHARI</t>
  </si>
  <si>
    <t>Emmanuel REIVER</t>
  </si>
  <si>
    <t>Gwendal SOUBROUILLARD</t>
  </si>
  <si>
    <t>Halim AZZI</t>
  </si>
  <si>
    <t>Kilian MONET</t>
  </si>
  <si>
    <t>Matheo CARA</t>
  </si>
  <si>
    <t>Robin HONG</t>
  </si>
  <si>
    <t>Theophile PREAUX</t>
  </si>
  <si>
    <t>Kezian PHAM</t>
  </si>
  <si>
    <t>Yanis BELABED</t>
  </si>
  <si>
    <t>Sylvain DESRAYAUD</t>
  </si>
  <si>
    <t>Valentin PFISTER</t>
  </si>
  <si>
    <t>Nicolas LEBEAU</t>
  </si>
  <si>
    <t>Franck SANCHO</t>
  </si>
  <si>
    <t>Romain DEVIN</t>
  </si>
  <si>
    <t>Anouar OUAZARF</t>
  </si>
  <si>
    <t>Marouan ASKAL</t>
  </si>
  <si>
    <t>Clement HIRAULT</t>
  </si>
  <si>
    <t>Thomas BLANCHEDEAU</t>
  </si>
  <si>
    <t>Ethan RADEMACHER</t>
  </si>
  <si>
    <t>Gabriel BLONDAIN</t>
  </si>
  <si>
    <t>Hugo JIMBERT</t>
  </si>
  <si>
    <t>Quentin BORGES</t>
  </si>
  <si>
    <t>William RABOLIN</t>
  </si>
  <si>
    <t>Yassine BOUKTIR</t>
  </si>
  <si>
    <t>Adrien PERRET</t>
  </si>
  <si>
    <t>Eric BAHI</t>
  </si>
  <si>
    <t>Ilan MARTIN</t>
  </si>
  <si>
    <t>Nils BERHMAN</t>
  </si>
  <si>
    <t xml:space="preserve">Classement CIRCUIT OUTDOOR 2025 </t>
  </si>
  <si>
    <t xml:space="preserve">Classement CIRCUIT OUTDOOR 2024 </t>
  </si>
  <si>
    <t>VBCC Chalon-sur-Saône</t>
  </si>
  <si>
    <t>Open 3c3 Masculin</t>
  </si>
  <si>
    <t>4c4 loisirs</t>
  </si>
  <si>
    <t>Joueur 1</t>
  </si>
  <si>
    <t>Joueur 2</t>
  </si>
  <si>
    <t>Joueur 3</t>
  </si>
  <si>
    <t>Joueur 4</t>
  </si>
  <si>
    <t>Joueur 5</t>
  </si>
  <si>
    <t>Points / Joueur</t>
  </si>
  <si>
    <t>1er</t>
  </si>
  <si>
    <t>2ème</t>
  </si>
  <si>
    <t>3ème</t>
  </si>
  <si>
    <t>Anaelle RENVOISE</t>
  </si>
  <si>
    <t>Elodie</t>
  </si>
  <si>
    <t>Eddy</t>
  </si>
  <si>
    <t>Patu GRACE</t>
  </si>
  <si>
    <t>Tauraa HEIKURA</t>
  </si>
  <si>
    <t>Imane BATTOU</t>
  </si>
  <si>
    <t>Pedra PIAZZETA</t>
  </si>
  <si>
    <t>Kiliann FARUGIA</t>
  </si>
  <si>
    <t>Alexis</t>
  </si>
  <si>
    <t>Bertille</t>
  </si>
  <si>
    <t>Anthony</t>
  </si>
  <si>
    <t>Abel</t>
  </si>
  <si>
    <t>Adèle</t>
  </si>
  <si>
    <t>Iannis</t>
  </si>
  <si>
    <t>Baptsite</t>
  </si>
  <si>
    <t>Alves LAFAYER</t>
  </si>
  <si>
    <t>Aubil DESBLACHES</t>
  </si>
  <si>
    <t>Gabriel DESBROSSES</t>
  </si>
  <si>
    <t>/</t>
  </si>
  <si>
    <t>Quentin BBORGES</t>
  </si>
  <si>
    <t>Sam</t>
  </si>
  <si>
    <t>Renaud</t>
  </si>
  <si>
    <t>Samuel</t>
  </si>
  <si>
    <t>Pierre</t>
  </si>
  <si>
    <t>Classement CIRCUIT OUTDOOR 2025</t>
  </si>
  <si>
    <t>ASPTT Dijon</t>
  </si>
  <si>
    <t>3x3 Libre</t>
  </si>
  <si>
    <t>Héricourt</t>
  </si>
  <si>
    <t>4x4 Mixte</t>
  </si>
  <si>
    <t>Mylena</t>
  </si>
  <si>
    <t>Anaelle BLNAC</t>
  </si>
  <si>
    <t>Therence DOUDOU</t>
  </si>
  <si>
    <t>Mathilde</t>
  </si>
  <si>
    <t>Beaune Vignolles</t>
  </si>
  <si>
    <t>4x4 Libre</t>
  </si>
  <si>
    <t>Célien PENGUE</t>
  </si>
  <si>
    <t>Clément SATTLER</t>
  </si>
  <si>
    <t>Benjamiini MAIRE</t>
  </si>
  <si>
    <t>Adrien NAUDIN</t>
  </si>
  <si>
    <t>Capucien FLAMION</t>
  </si>
  <si>
    <t>Yaèle HECQUET</t>
  </si>
  <si>
    <t>Sébastien TRINH</t>
  </si>
  <si>
    <t>Lisa MONTMEY</t>
  </si>
  <si>
    <t>Matjis CLERC</t>
  </si>
  <si>
    <t>Thomas MARTIN</t>
  </si>
  <si>
    <t>Mathieu MANENS</t>
  </si>
  <si>
    <t>Madison WOOLEY</t>
  </si>
  <si>
    <t>Anaele SCHMIDT</t>
  </si>
  <si>
    <t>Clément LOISY</t>
  </si>
  <si>
    <t>Gabrielle LOISY</t>
  </si>
  <si>
    <t>Nils BERGMAN</t>
  </si>
  <si>
    <t>Fontaine les Dijon</t>
  </si>
  <si>
    <t>3x3 masculin</t>
  </si>
  <si>
    <t>3x3 féminin</t>
  </si>
  <si>
    <t>4x4 mixte</t>
  </si>
  <si>
    <t>Simon TIONNAIS</t>
  </si>
  <si>
    <t>Hyppolyte MOLLARD</t>
  </si>
  <si>
    <t>120 pts</t>
  </si>
  <si>
    <t>Périne VALÉZY</t>
  </si>
  <si>
    <t>80 pts</t>
  </si>
  <si>
    <t>Hugo REBESCHINI</t>
  </si>
  <si>
    <t>Titouan CATRIN</t>
  </si>
  <si>
    <t>115 pts</t>
  </si>
  <si>
    <t>Matis CARLINI</t>
  </si>
  <si>
    <t>Julian PLAT</t>
  </si>
  <si>
    <t>Anna-Sihame IBBA</t>
  </si>
  <si>
    <t>Yasmine ZAROUALA</t>
  </si>
  <si>
    <t>Thibaud MERCIER</t>
  </si>
  <si>
    <t>Tristan MERCIER</t>
  </si>
  <si>
    <t>Mareva DALLE</t>
  </si>
  <si>
    <t>Méline LESAGE</t>
  </si>
  <si>
    <t>Océane LEBEGUE</t>
  </si>
  <si>
    <t>60 pts</t>
  </si>
  <si>
    <t>Hugo DAURELLE</t>
  </si>
  <si>
    <t>Hugo BOURSEILLER</t>
  </si>
  <si>
    <t>Baptiste NAFZIGER</t>
  </si>
  <si>
    <t>90 pts</t>
  </si>
  <si>
    <t>Violette MOLLARD*</t>
  </si>
  <si>
    <t>Ayline JOUBERT*</t>
  </si>
  <si>
    <t>85 pts</t>
  </si>
  <si>
    <t>Cerise VALLETTE-NETZER*</t>
  </si>
  <si>
    <t>Salomé STOLTZ</t>
  </si>
  <si>
    <t>Mathieu SCHNITZLER</t>
  </si>
  <si>
    <t>Valentin SCHNITZLER</t>
  </si>
  <si>
    <t>40 pts</t>
  </si>
  <si>
    <t>Damien GUILLEMINOT</t>
  </si>
  <si>
    <t>Elisa HAUER</t>
  </si>
  <si>
    <t>Aidée MABELLY</t>
  </si>
  <si>
    <t>Thibaud SERES LESCURES</t>
  </si>
  <si>
    <t>Céline BRESSAN</t>
  </si>
  <si>
    <t>Alain BOUCHE</t>
  </si>
  <si>
    <t>Theo BOUCHE</t>
  </si>
  <si>
    <t>Michel CLEMENCE</t>
  </si>
  <si>
    <t>Nassim BENAOUDIA</t>
  </si>
  <si>
    <t>Amandin BERTHAUD</t>
  </si>
  <si>
    <t>MARIE DELACHERIE</t>
  </si>
  <si>
    <t>Léo CASSINA</t>
  </si>
  <si>
    <t>Augustin RIANT</t>
  </si>
  <si>
    <t>Max COLLIN</t>
  </si>
  <si>
    <t>Lucas PRONOT MOREL</t>
  </si>
  <si>
    <t>Martin PINASSOT</t>
  </si>
  <si>
    <t>Marceau FERAL</t>
  </si>
  <si>
    <t>Baptiste PORNIN</t>
  </si>
  <si>
    <t>Matis BOUMIER</t>
  </si>
  <si>
    <t>Pierre MOQUET</t>
  </si>
  <si>
    <t>Baptiste LEPROVOST</t>
  </si>
  <si>
    <t>Guillaume GASS</t>
  </si>
  <si>
    <t>Matisse BOUTRON*</t>
  </si>
  <si>
    <t>Luka CHANLIAU</t>
  </si>
  <si>
    <t>Thien BAO</t>
  </si>
  <si>
    <t>Yoan DERVILLE</t>
  </si>
  <si>
    <t>Lons Bellecin</t>
  </si>
  <si>
    <t>3x3 mixte</t>
  </si>
  <si>
    <t>Mathis JANOD</t>
  </si>
  <si>
    <t>Henri BOLO</t>
  </si>
  <si>
    <t>Vincent GASCARD</t>
  </si>
  <si>
    <t>Hugo CHALMIN</t>
  </si>
  <si>
    <t>Edmond HAXAIRE</t>
  </si>
  <si>
    <t>Brayan JUKER</t>
  </si>
  <si>
    <t>Sandra DUBIEZ</t>
  </si>
  <si>
    <t>Anaelle BLANC</t>
  </si>
  <si>
    <t>Juliette MORAND</t>
  </si>
  <si>
    <t>Audrey FAFCHAMPS</t>
  </si>
  <si>
    <t>Louis REY</t>
  </si>
  <si>
    <t>Fanny GOURDON</t>
  </si>
  <si>
    <t>Chevigny</t>
  </si>
  <si>
    <t>Adèle PERRIN</t>
  </si>
  <si>
    <t>Pierre SITZ</t>
  </si>
  <si>
    <t>Eleonore ARDENOY</t>
  </si>
  <si>
    <t>Edgar CHARCHAUDE</t>
  </si>
  <si>
    <t>Mathieu PARIZOT</t>
  </si>
  <si>
    <t>Camille BUHOT</t>
  </si>
  <si>
    <t>Eliza MAIRET-RENARD</t>
  </si>
  <si>
    <t>Mateo MONTIEL DELACROIX</t>
  </si>
  <si>
    <t>Oceane PORTAL</t>
  </si>
  <si>
    <t>Yohann TESSIER</t>
  </si>
  <si>
    <t>Charline KARIM</t>
  </si>
  <si>
    <t>Claire LEMOIGNE</t>
  </si>
  <si>
    <t>Maxime LALIGANT</t>
  </si>
  <si>
    <t>Stephane DELAGE</t>
  </si>
  <si>
    <t>Remi RIANT</t>
  </si>
  <si>
    <t>Jassim AICHI</t>
  </si>
  <si>
    <t>BVB</t>
  </si>
  <si>
    <t>Léana GRID</t>
  </si>
  <si>
    <t>Milena MARGATSKA</t>
  </si>
  <si>
    <t>Anaïs FRADIN</t>
  </si>
  <si>
    <t>Siham AQADDOURI</t>
  </si>
  <si>
    <t>Zoé MERCIER</t>
  </si>
  <si>
    <t>Ana TRIPONEY</t>
  </si>
  <si>
    <t>Emma LENOIR</t>
  </si>
  <si>
    <t>Vincent BEAUVOIS</t>
  </si>
  <si>
    <t>Jeremy MENDEL</t>
  </si>
  <si>
    <t>Louise NZIKOU</t>
  </si>
  <si>
    <t>Mathieu PONET</t>
  </si>
  <si>
    <t>Noam MAIELLO</t>
  </si>
  <si>
    <t>Tony ROTELLA</t>
  </si>
  <si>
    <t>Henry</t>
  </si>
  <si>
    <t>Mathis FUMEZ</t>
  </si>
  <si>
    <t>Maxime HOSATTE</t>
  </si>
  <si>
    <t>Brandon</t>
  </si>
  <si>
    <t>Chenôve</t>
  </si>
  <si>
    <t>Jeunes</t>
  </si>
  <si>
    <t>Jade SMITH</t>
  </si>
  <si>
    <t>Louyse SMITH</t>
  </si>
  <si>
    <t>Kasia GWOZDZIEWICZ</t>
  </si>
  <si>
    <t>Ly Lan TRINH</t>
  </si>
  <si>
    <t>Nicolas DEPOIL</t>
  </si>
  <si>
    <t>Lola MANSUY</t>
  </si>
  <si>
    <t>Milena MARGASTKA</t>
  </si>
  <si>
    <t>Noam MAEILLO</t>
  </si>
  <si>
    <t>Noa FAIVRE</t>
  </si>
  <si>
    <t>Mattis BURDHEY</t>
  </si>
  <si>
    <t>Aaliyah HIRECHE</t>
  </si>
  <si>
    <t>Yuna INTHAVONG</t>
  </si>
  <si>
    <t>Pierre JACOB</t>
  </si>
  <si>
    <t>Ethan BRO</t>
  </si>
  <si>
    <t>Noemie RIVIERE</t>
  </si>
  <si>
    <t>Nila KRATTINGER</t>
  </si>
  <si>
    <t>Marion PONTRE-DUHAMEL</t>
  </si>
  <si>
    <t>Jeremy MORLAND</t>
  </si>
  <si>
    <t>Cecile BERLANCOURT</t>
  </si>
  <si>
    <t>Celia HUILLOT</t>
  </si>
  <si>
    <t>Matteo TUAN</t>
  </si>
  <si>
    <t>Mathieu TRIBOUT</t>
  </si>
  <si>
    <t>Océane ARNOUX-VIARD</t>
  </si>
  <si>
    <t>Eugenie RENAUT</t>
  </si>
  <si>
    <t>Oceane CUCHEROUSSET</t>
  </si>
  <si>
    <t>Valentin BOISSENET</t>
  </si>
  <si>
    <t>Lucas MORLAND</t>
  </si>
  <si>
    <t>Noémie HONG</t>
  </si>
  <si>
    <t>Diane AYGALENQ</t>
  </si>
  <si>
    <t>Laureline MICHAUD</t>
  </si>
  <si>
    <t>Coralie REVERDY</t>
  </si>
  <si>
    <t>Clement COUDERT</t>
  </si>
  <si>
    <t>Daniel FILALKA</t>
  </si>
  <si>
    <t>Patryk PIEPER</t>
  </si>
  <si>
    <t>Lukasz GWADERA</t>
  </si>
  <si>
    <t>Felix CONAN</t>
  </si>
  <si>
    <t>Justine CALISSANO</t>
  </si>
  <si>
    <t>Sarah BRIOTET</t>
  </si>
  <si>
    <t>Eliott MARECHAL</t>
  </si>
  <si>
    <t>Mathilde BOYE</t>
  </si>
  <si>
    <t>Tran Truong THIEN BAO</t>
  </si>
  <si>
    <t>Arthur NOMBRET</t>
  </si>
  <si>
    <t>Mathys LOUVET</t>
  </si>
  <si>
    <t>Adelel PERRIN</t>
  </si>
  <si>
    <t>Bae GEORGES</t>
  </si>
  <si>
    <t>Solan SAUVAIN</t>
  </si>
  <si>
    <t>Nathan LETHIAIS</t>
  </si>
  <si>
    <t>Emma REMBERT</t>
  </si>
  <si>
    <t>Simon BRUH</t>
  </si>
  <si>
    <t>Mael MINIER</t>
  </si>
  <si>
    <t>Aladdin LAHMAR</t>
  </si>
  <si>
    <t>Kilian FARRUGIA</t>
  </si>
  <si>
    <t>Aurelien DENIS</t>
  </si>
  <si>
    <t>Corentin BOULAND</t>
  </si>
  <si>
    <t>Francis GUERRAICHE</t>
  </si>
  <si>
    <t>Thibaud LESCURES</t>
  </si>
  <si>
    <t>Naomi LESCURES</t>
  </si>
  <si>
    <t>Alice THEVENET</t>
  </si>
  <si>
    <t>Lucas BERNARD</t>
  </si>
  <si>
    <t>Yann</t>
  </si>
  <si>
    <t>Lea MEURGEY</t>
  </si>
  <si>
    <t>Steven FERRAO</t>
  </si>
  <si>
    <t>Symeon GUICHARD</t>
  </si>
  <si>
    <t>Laetitia PAUGET</t>
  </si>
  <si>
    <t>Sacha GRESSANI</t>
  </si>
  <si>
    <t>Timotheo GIROD</t>
  </si>
  <si>
    <t>Arthur UETWILLER</t>
  </si>
  <si>
    <t>Pascal FAITOUT</t>
  </si>
  <si>
    <t>Vincent ANHEIM</t>
  </si>
  <si>
    <t>Jean-Marc TANG</t>
  </si>
  <si>
    <t>Anzhelika SEGUIN</t>
  </si>
  <si>
    <t>Killian MINIER</t>
  </si>
  <si>
    <t>Morgan PROVOST</t>
  </si>
  <si>
    <t>Antoine MINIER</t>
  </si>
  <si>
    <t>Adrien MIGLIORE</t>
  </si>
  <si>
    <t>Adrien BOUX</t>
  </si>
  <si>
    <t>Ines HERRERA</t>
  </si>
  <si>
    <t>David DEMEURE</t>
  </si>
  <si>
    <t>Adrien DURANTON</t>
  </si>
  <si>
    <t>Lucas BORONAT</t>
  </si>
  <si>
    <t>Dylan BEGRAND</t>
  </si>
  <si>
    <t>Mathias BUZONIE</t>
  </si>
  <si>
    <t>Maeva CALVO</t>
  </si>
  <si>
    <t>Krystal MAMECIER</t>
  </si>
  <si>
    <t>Felicien CURRIE</t>
  </si>
  <si>
    <t>Julien LEMAOUTE</t>
  </si>
  <si>
    <t>Mael TENEBA</t>
  </si>
  <si>
    <t>Florent HEYRMANN</t>
  </si>
  <si>
    <t>Mehdi BURGET</t>
  </si>
  <si>
    <t>Matthieu PERRET</t>
  </si>
  <si>
    <t>Matthieu PONET</t>
  </si>
  <si>
    <t>Romeo FALCOZ-CLERC</t>
  </si>
  <si>
    <t>Remy ARNOULT</t>
  </si>
  <si>
    <t>Panou ANGPASEUTH</t>
  </si>
  <si>
    <t>Mathys LOMBARD</t>
  </si>
  <si>
    <t>Loic MICHOT</t>
  </si>
  <si>
    <t>Bastian COBOS</t>
  </si>
  <si>
    <t>Dorian MAILLOUX</t>
  </si>
  <si>
    <t>Lucas PRONOT-MOREL</t>
  </si>
  <si>
    <t>Aurele AUDOIN</t>
  </si>
  <si>
    <t>Artus AUDOIN</t>
  </si>
  <si>
    <t>Alexandre THIBAULT</t>
  </si>
  <si>
    <t>Benoit ROSSI</t>
  </si>
  <si>
    <t>Luka CHALIAU</t>
  </si>
  <si>
    <t>VB Sennecey</t>
  </si>
  <si>
    <t>Open 3c3 Féminin</t>
  </si>
  <si>
    <t>Tutai PAVAOUAU</t>
  </si>
  <si>
    <t>Rachel McCORMICK</t>
  </si>
  <si>
    <t>Nama FIAKAIFONU</t>
  </si>
  <si>
    <t>Reda HADJI</t>
  </si>
  <si>
    <t>Elisabeth LAINE</t>
  </si>
  <si>
    <t>Lilou MOSSAN</t>
  </si>
  <si>
    <t>Louane CHAMPETINAUD</t>
  </si>
  <si>
    <t>Lukaz GWADERA</t>
  </si>
  <si>
    <t>Patrick PIPER</t>
  </si>
  <si>
    <t>Anna GRANZOTTO</t>
  </si>
  <si>
    <t>Fares LABBACI</t>
  </si>
  <si>
    <t>Mehdi OUDADAS</t>
  </si>
  <si>
    <t>Tao</t>
  </si>
  <si>
    <t>Tinirau HAREHOE</t>
  </si>
  <si>
    <t>Mustafa TURKISH</t>
  </si>
  <si>
    <t>Gwen DUMEZ</t>
  </si>
  <si>
    <t>Titouan MORARD</t>
  </si>
  <si>
    <t>Elliot BRICE</t>
  </si>
  <si>
    <t>Sébastien BRICE</t>
  </si>
  <si>
    <t>Aurelie PIGNERET</t>
  </si>
  <si>
    <t>Valentine BINETRUY</t>
  </si>
  <si>
    <t>Noemie BACHIMONT</t>
  </si>
  <si>
    <t>Ameline PÈRE</t>
  </si>
  <si>
    <t>Lucie DESCHAMPS</t>
  </si>
  <si>
    <t>Lénoa DURANT</t>
  </si>
  <si>
    <t>Thibault LEFEUVRE</t>
  </si>
  <si>
    <t>Benjamin GRILLOT</t>
  </si>
  <si>
    <t>Etienne LEAL-PETIT</t>
  </si>
  <si>
    <t>Leo SARTELET</t>
  </si>
  <si>
    <t>Farouk</t>
  </si>
  <si>
    <t>Luca RIVOIRON</t>
  </si>
  <si>
    <t>Eleonore ARDENNOY</t>
  </si>
  <si>
    <t>Joanna MOUADDA</t>
  </si>
  <si>
    <t>Naïma IBRAHIM</t>
  </si>
  <si>
    <t>Hadrien POPOFF</t>
  </si>
  <si>
    <t>Laura DURAND</t>
  </si>
  <si>
    <t>Eric GOURCILLEAU</t>
  </si>
  <si>
    <t>Anto DIEP</t>
  </si>
  <si>
    <t>Margot REMY</t>
  </si>
  <si>
    <t>Yoann COTE</t>
  </si>
  <si>
    <t>Hugo PONCET</t>
  </si>
  <si>
    <t>Sopheak KHIM</t>
  </si>
  <si>
    <t>Matheo KHIM</t>
  </si>
  <si>
    <t>Mathis KHIM</t>
  </si>
  <si>
    <t>Martin KHIM</t>
  </si>
  <si>
    <t>Mathis CARLINI</t>
  </si>
  <si>
    <t>Simon DARRAS</t>
  </si>
  <si>
    <t>Pierre DARRAS</t>
  </si>
  <si>
    <t>Antoine BRUNO</t>
  </si>
  <si>
    <t>Valentin CLERC</t>
  </si>
  <si>
    <t>Valentine FIERIMONTE</t>
  </si>
  <si>
    <t>Sophie MARTIN</t>
  </si>
  <si>
    <t>Paul DUVAL</t>
  </si>
  <si>
    <t>Alexandre STREHLAU</t>
  </si>
  <si>
    <t>Florian ANSELME</t>
  </si>
  <si>
    <t>Arthur BLONDEAU</t>
  </si>
  <si>
    <t>Pierre WAMBRE</t>
  </si>
  <si>
    <t>Samuel BRANCHEREAU</t>
  </si>
  <si>
    <t>Romain VINCENT</t>
  </si>
  <si>
    <t>Sarah FERNANDES</t>
  </si>
  <si>
    <t>Elisa FERNANDES</t>
  </si>
  <si>
    <t>Macinissa ZAIDI</t>
  </si>
  <si>
    <t>Lena</t>
  </si>
  <si>
    <t>Lou-Ann</t>
  </si>
  <si>
    <t>Marco FERNANDES</t>
  </si>
  <si>
    <t>Simon BONIN</t>
  </si>
  <si>
    <t>Bastien GALLAIS</t>
  </si>
  <si>
    <t>Valentin BORDIN</t>
  </si>
  <si>
    <t>Mathieu VARNEY</t>
  </si>
  <si>
    <t>Maxime POIGNON</t>
  </si>
  <si>
    <t>Guillaume FOLEAT</t>
  </si>
  <si>
    <t>Jules DUREUIL</t>
  </si>
  <si>
    <t>Thais ROSE</t>
  </si>
  <si>
    <t>Lohann DEVERS</t>
  </si>
  <si>
    <t>Thomas EL MOKHTARI</t>
  </si>
  <si>
    <t>Nil GHEZALI</t>
  </si>
  <si>
    <t>Sacha PONCET</t>
  </si>
  <si>
    <t>Elisa MEYRIGNE</t>
  </si>
  <si>
    <t>Ali BOURBAH</t>
  </si>
  <si>
    <t>Morgan BARD</t>
  </si>
  <si>
    <t>Gwendoline RUIU</t>
  </si>
  <si>
    <t>Enzo DENIZOT</t>
  </si>
  <si>
    <t>Simon HENRY</t>
  </si>
  <si>
    <t>Axel GREBERT</t>
  </si>
  <si>
    <t>Erwan CHAPUIS</t>
  </si>
  <si>
    <t>JOHANNY</t>
  </si>
  <si>
    <t>Marceau JOHANNY</t>
  </si>
  <si>
    <t>Nathan CHEVALEYRE</t>
  </si>
  <si>
    <t>Lucas GUILLEMIN</t>
  </si>
  <si>
    <t>Benoit BLANC</t>
  </si>
  <si>
    <t>Adonis GONTHIER</t>
  </si>
  <si>
    <t>Timoty GONTHIER</t>
  </si>
  <si>
    <t>Patrick POIRET</t>
  </si>
  <si>
    <t>Antoine POIRET</t>
  </si>
  <si>
    <t>Clovis AYGALENQ</t>
  </si>
  <si>
    <t>Romain BOURIANT</t>
  </si>
  <si>
    <t>Augustin FAUVEY</t>
  </si>
  <si>
    <t>Paul RAPHANEL</t>
  </si>
  <si>
    <t>Francis LACOUR</t>
  </si>
  <si>
    <t>Adrien PETITJEAN</t>
  </si>
  <si>
    <t>Thomas SIZABUIRE</t>
  </si>
  <si>
    <t>Steve ADU KYEREMEH</t>
  </si>
  <si>
    <t>Valentin DUVAL</t>
  </si>
  <si>
    <t>Paul BONDIGUEL</t>
  </si>
  <si>
    <t>Jules BLONDEAU</t>
  </si>
  <si>
    <t>Nicolas JORRY</t>
  </si>
  <si>
    <t>Dorian MICHEL</t>
  </si>
  <si>
    <t>Leo BATAILLARD</t>
  </si>
  <si>
    <t>Clement ROUCHOUSE</t>
  </si>
  <si>
    <t>Robin FERRIER</t>
  </si>
  <si>
    <t>Nathan PERREAUX</t>
  </si>
  <si>
    <t>Zoe PERRIN</t>
  </si>
  <si>
    <t>Lilou FERRIER</t>
  </si>
  <si>
    <t>Aniss AMIRI</t>
  </si>
  <si>
    <t>Zack MACKLOUFI</t>
  </si>
  <si>
    <t>Alessioo VISOCCHI</t>
  </si>
  <si>
    <t>Jerome FERQUEL</t>
  </si>
  <si>
    <t>Nicolas LOUIS</t>
  </si>
  <si>
    <t>Remi BRUNEL</t>
  </si>
  <si>
    <t>Flavien GONCALVES</t>
  </si>
  <si>
    <t>Alexandre TEYSSIER</t>
  </si>
  <si>
    <t>Marcus SPINA</t>
  </si>
  <si>
    <t>Timotee DESSEIGNE</t>
  </si>
  <si>
    <t>Antonin GRISS</t>
  </si>
  <si>
    <t>Nathan LEMOINE</t>
  </si>
  <si>
    <t>Timeo LEROY</t>
  </si>
  <si>
    <t>Noah CORNU</t>
  </si>
  <si>
    <t>Benjamin TOUZARD</t>
  </si>
  <si>
    <t>Steve MOTHMORA</t>
  </si>
  <si>
    <t>La tortue EVBS PM</t>
  </si>
  <si>
    <t>4c4 Mixte</t>
  </si>
  <si>
    <t>Open 2c2 M11/M13</t>
  </si>
  <si>
    <t>David FAKHOUR</t>
  </si>
  <si>
    <t>Stephane CHRISTEN</t>
  </si>
  <si>
    <t>Pierre WALCH</t>
  </si>
  <si>
    <t>Lucas SOLNER</t>
  </si>
  <si>
    <t>Hugo GIOTA</t>
  </si>
  <si>
    <t>Stephane KRISTEN</t>
  </si>
  <si>
    <t>Adeline MAZIN</t>
  </si>
  <si>
    <t>Mahé BOURDEAUX</t>
  </si>
  <si>
    <t>Louis GAUTHIER</t>
  </si>
  <si>
    <t>Antonin BIRET</t>
  </si>
  <si>
    <t>Freddy AUGUSTE</t>
  </si>
  <si>
    <t>Quentin FRUK</t>
  </si>
  <si>
    <t>Margaux CHAMBON</t>
  </si>
  <si>
    <t>Quentin WEIBEL</t>
  </si>
  <si>
    <t>Mateo KELLER</t>
  </si>
  <si>
    <t>Charlène HOSLY</t>
  </si>
  <si>
    <t>Myriam MEBAREK</t>
  </si>
  <si>
    <t>Akouvi PANOU</t>
  </si>
  <si>
    <t>Caolan SOVANT</t>
  </si>
  <si>
    <t>Timéo ROSSE</t>
  </si>
  <si>
    <t>Claire PREVOST</t>
  </si>
  <si>
    <t>Nicolas FUHRMANN</t>
  </si>
  <si>
    <t>Charlyne HUMBLOT</t>
  </si>
  <si>
    <t>Loumen BAPST</t>
  </si>
  <si>
    <t>Allan LULIN</t>
  </si>
  <si>
    <t>Matthew GABBAÏ</t>
  </si>
  <si>
    <t>Claire MAGDONNAL</t>
  </si>
  <si>
    <t>Catherine LEMONNIER</t>
  </si>
  <si>
    <t>Mareva DELPIERRE</t>
  </si>
  <si>
    <t>Mael RECEVEUR</t>
  </si>
  <si>
    <t>Ivan SIVRIC</t>
  </si>
  <si>
    <t>Tom WALCH</t>
  </si>
  <si>
    <t>Augustin GISSINGER</t>
  </si>
  <si>
    <t>Paul VUILLARD</t>
  </si>
  <si>
    <t>Aline SCHNEIDER</t>
  </si>
  <si>
    <t>Lola WEIL</t>
  </si>
  <si>
    <t>Amina MIHOUB</t>
  </si>
  <si>
    <t>Romain BOUILLER</t>
  </si>
  <si>
    <t>Adrien ROSSE</t>
  </si>
  <si>
    <t>Guillaume CARLIN</t>
  </si>
  <si>
    <t>Elisa GUILHEMIN</t>
  </si>
  <si>
    <t>Eloïse JAVELOT</t>
  </si>
  <si>
    <t>Eleonore OMY</t>
  </si>
  <si>
    <t>Sacha RLG</t>
  </si>
  <si>
    <t>Mathilde SCHOENAUER</t>
  </si>
  <si>
    <t>Sonia</t>
  </si>
  <si>
    <t>Julie</t>
  </si>
  <si>
    <t>Emma LECLERE</t>
  </si>
  <si>
    <t>Florient BERNARD</t>
  </si>
  <si>
    <t>Simon BACHOUR</t>
  </si>
  <si>
    <t>Alex PAAMA</t>
  </si>
  <si>
    <t>Aty HOUMBAOUY</t>
  </si>
  <si>
    <t>Manon PONS</t>
  </si>
  <si>
    <t>Adelaïde LALEAUX</t>
  </si>
  <si>
    <t>Lana VILLESSOT</t>
  </si>
  <si>
    <t>Ethan RELANGE</t>
  </si>
  <si>
    <t>Sacha RELANGE</t>
  </si>
  <si>
    <t>Eliot BOURDEAUX</t>
  </si>
  <si>
    <t>Jim BANCEL</t>
  </si>
  <si>
    <t>Sarah MASQUELLIN</t>
  </si>
  <si>
    <t>Richard DELAITRE</t>
  </si>
  <si>
    <t>Hugo KRUK</t>
  </si>
  <si>
    <t>Marine ETIENNE</t>
  </si>
  <si>
    <t>Mélina PAYAN</t>
  </si>
  <si>
    <t>Emma RICHELET</t>
  </si>
  <si>
    <t>Xavier BRIGNER</t>
  </si>
  <si>
    <t>Cyrille HUMBLOT</t>
  </si>
  <si>
    <t>Piotr KACPERSKI</t>
  </si>
  <si>
    <t>Sylvain SAUVONNET</t>
  </si>
  <si>
    <t>Myriam HOWALD</t>
  </si>
  <si>
    <t>Karim MERABAT</t>
  </si>
  <si>
    <t>Edwin MERABAT</t>
  </si>
  <si>
    <t>Mathias BERARD</t>
  </si>
  <si>
    <t>Dorian MALLOUX</t>
  </si>
  <si>
    <t>Timeo PAULA</t>
  </si>
  <si>
    <t>Virginie CABURET</t>
  </si>
  <si>
    <t>Open 2c2 M15/M18 Masculin</t>
  </si>
  <si>
    <t>Alex</t>
  </si>
  <si>
    <t>Nino PAULA</t>
  </si>
  <si>
    <t>Léopoldine MERTZWEILLER</t>
  </si>
  <si>
    <t>Elio BAILLY</t>
  </si>
  <si>
    <t>Thibaud VUITTENEZ</t>
  </si>
  <si>
    <t>Benjamin JOT</t>
  </si>
  <si>
    <t>Remi MARCEL</t>
  </si>
  <si>
    <t>Julien</t>
  </si>
  <si>
    <t>Hugo FALLOT</t>
  </si>
  <si>
    <t>Quentin GUETTAF</t>
  </si>
  <si>
    <t>Maël DROZ VINCENT</t>
  </si>
  <si>
    <t>Lisa BOLIS</t>
  </si>
  <si>
    <t>Hoa NGUYEN</t>
  </si>
  <si>
    <t>Mael ELBE</t>
  </si>
  <si>
    <t>Thomas ILLNER</t>
  </si>
  <si>
    <t>Noa MERGUIN</t>
  </si>
  <si>
    <t>Nils BENGONE</t>
  </si>
  <si>
    <t>Tristan CHOLLEY</t>
  </si>
  <si>
    <t>Camille BREUNIG-JACQUOT</t>
  </si>
  <si>
    <t>Manon GALLMANN</t>
  </si>
  <si>
    <t>Romain BREUNIG</t>
  </si>
  <si>
    <t>Lucas GALLMANN</t>
  </si>
  <si>
    <t>Félicien CURIE</t>
  </si>
  <si>
    <t>Anael SOVANT</t>
  </si>
  <si>
    <t>Hugo MONTRADE</t>
  </si>
  <si>
    <t>Mathilde COLNEY</t>
  </si>
  <si>
    <t xml:space="preserve">Jules  </t>
  </si>
  <si>
    <t>Louis LAMBOLEY</t>
  </si>
  <si>
    <t>Charles HENRIOT</t>
  </si>
  <si>
    <t>Etienne LOUYOT</t>
  </si>
  <si>
    <t>Caroline BLOCH</t>
  </si>
  <si>
    <t>Emilie VEYA</t>
  </si>
  <si>
    <t>Julien KELLER</t>
  </si>
  <si>
    <t>Eric BAHY</t>
  </si>
  <si>
    <t>Arthur GUIDET</t>
  </si>
  <si>
    <t>Charles CORDIER</t>
  </si>
  <si>
    <t>Mehdi BENAZIZA</t>
  </si>
  <si>
    <t>Didier EBERHARDT</t>
  </si>
  <si>
    <t>Thomas UETTWILLER</t>
  </si>
  <si>
    <t>Paul FELDMANN</t>
  </si>
  <si>
    <t>Maud PEZZOLI</t>
  </si>
  <si>
    <t>Thomas STOESSEL</t>
  </si>
  <si>
    <t>Eric GESSER</t>
  </si>
  <si>
    <t>Hugo CLAUDEL</t>
  </si>
  <si>
    <t>Valentine PANCHER</t>
  </si>
  <si>
    <t>Yohan MARCHAND</t>
  </si>
  <si>
    <t>Evan ECOFFET</t>
  </si>
  <si>
    <t>Bruno TARANTINO</t>
  </si>
  <si>
    <t>Remi SCHEPPLER</t>
  </si>
  <si>
    <t>Clara CAPELLI</t>
  </si>
  <si>
    <t>Franck CARLIN</t>
  </si>
  <si>
    <t>Valentin DANGEL</t>
  </si>
  <si>
    <t>Manhon MOUHAT BOURQUARD</t>
  </si>
  <si>
    <t>Alexis CALVEL</t>
  </si>
  <si>
    <t>Justine GAUTHIER</t>
  </si>
  <si>
    <t>Thierry GAUTHIER</t>
  </si>
  <si>
    <t>Claude PALANDRI</t>
  </si>
  <si>
    <t>Dominique CARLIN</t>
  </si>
  <si>
    <t>Zephir PERRAULT</t>
  </si>
  <si>
    <t>Tong NIVAN</t>
  </si>
  <si>
    <t>Gianni ROTELLA</t>
  </si>
  <si>
    <t>Minh-Khaï NGUYEN TRIEU</t>
  </si>
  <si>
    <t>EloÏse JAVELOT</t>
  </si>
  <si>
    <t xml:space="preserve"> Bastian COBOS</t>
  </si>
  <si>
    <t>Anne FABRE</t>
  </si>
  <si>
    <t>Sonia LOIACONO</t>
  </si>
  <si>
    <t>Eugenie BESSON</t>
  </si>
  <si>
    <t>Luc GAIFFE</t>
  </si>
  <si>
    <t>Ghislain TIEFAINE</t>
  </si>
  <si>
    <t>Léa MICHEL</t>
  </si>
  <si>
    <t>Johan VESSOT</t>
  </si>
  <si>
    <t>Pierre CHEVASUS</t>
  </si>
  <si>
    <t>Arthur PERSONNE</t>
  </si>
  <si>
    <t>Noé CORDIER</t>
  </si>
  <si>
    <t>Open 2c2 M15/M18 Féminin</t>
  </si>
  <si>
    <t>Nicolas WILLM</t>
  </si>
  <si>
    <t>Emma GOURDON</t>
  </si>
  <si>
    <t>Anatole KOENSGEN</t>
  </si>
  <si>
    <t>Samuel FOLTZ</t>
  </si>
  <si>
    <t>Victor ALLEGATIERE</t>
  </si>
  <si>
    <t>Camil KIRSCHER</t>
  </si>
  <si>
    <t>Basile SCHOENIG</t>
  </si>
  <si>
    <t>Chloé MARX</t>
  </si>
  <si>
    <t>Florian BONNEL</t>
  </si>
  <si>
    <t>Sio WAIMO</t>
  </si>
  <si>
    <t>Jack BENONI</t>
  </si>
  <si>
    <t>Claire CHESSEAUX</t>
  </si>
  <si>
    <t>Shanna PINO-GARIN</t>
  </si>
  <si>
    <t>Selin CELIK</t>
  </si>
  <si>
    <t>Maelys CAILLET</t>
  </si>
  <si>
    <t>Romane PETITJEAN</t>
  </si>
  <si>
    <t>Eva FARRUGIA</t>
  </si>
  <si>
    <t>Romano LUCHINI</t>
  </si>
  <si>
    <t>Eliseo GONZALEZ</t>
  </si>
  <si>
    <t>Alexis GRABER</t>
  </si>
  <si>
    <t>Manon CAYLA</t>
  </si>
  <si>
    <t>Léa BOUAKAZ</t>
  </si>
  <si>
    <t>Evita RIZZARDINI</t>
  </si>
  <si>
    <t>Laila STAUB</t>
  </si>
  <si>
    <t>Eryne BREZZARD</t>
  </si>
  <si>
    <t>Manon ZLOMKA</t>
  </si>
  <si>
    <t>Salins</t>
  </si>
  <si>
    <t>Tinirau TEUIRA-HIOE</t>
  </si>
  <si>
    <t>Alex-Anne BEROT</t>
  </si>
  <si>
    <t>Mathis THOMAs</t>
  </si>
  <si>
    <t>Clément BRENOT</t>
  </si>
  <si>
    <t>Edmond</t>
  </si>
  <si>
    <t>Christophe</t>
  </si>
  <si>
    <t>Vivien</t>
  </si>
  <si>
    <t>Elise HAUER</t>
  </si>
  <si>
    <t>Ìnes BONNOT</t>
  </si>
  <si>
    <t>Gaetan BAVEREL</t>
  </si>
  <si>
    <t>Mathys JACQUIN</t>
  </si>
  <si>
    <t>Mathéo GINESTET</t>
  </si>
  <si>
    <t>Eva PESTANA</t>
  </si>
  <si>
    <t>Alexia CORDEIRO</t>
  </si>
  <si>
    <t>Killian FARRUGIA</t>
  </si>
  <si>
    <t>Titouan BERNE</t>
  </si>
  <si>
    <t>Eliott JACOD</t>
  </si>
  <si>
    <t>Noemie HONG</t>
  </si>
  <si>
    <t>Paul HONG</t>
  </si>
  <si>
    <t>Raphaël LE MOINE</t>
  </si>
  <si>
    <t>Tobias FRESARD</t>
  </si>
  <si>
    <t>Bertrand CHAVANSOT</t>
  </si>
  <si>
    <t>Thibaud CHEVALIER</t>
  </si>
  <si>
    <t>Marie-Helene GAY</t>
  </si>
  <si>
    <t>Arthur CARITEY</t>
  </si>
  <si>
    <t>Tom GREGOT</t>
  </si>
  <si>
    <t>Raphael AUGUSTO</t>
  </si>
  <si>
    <t>Noahn LOOP</t>
  </si>
  <si>
    <t>Louison VASSAL</t>
  </si>
  <si>
    <t>Jérémy DARFIN</t>
  </si>
  <si>
    <t>Julien MEGE</t>
  </si>
  <si>
    <t>Emeline COUBEL</t>
  </si>
  <si>
    <t>Luc ZANNONI</t>
  </si>
  <si>
    <t>Sylvie ROUSSIER</t>
  </si>
  <si>
    <t>Ahini APINI</t>
  </si>
  <si>
    <t>Maunakea UTIA</t>
  </si>
  <si>
    <t>Maxime CANTIN</t>
  </si>
  <si>
    <t>Camille AUBRIET</t>
  </si>
  <si>
    <t>Leila STAUB</t>
  </si>
  <si>
    <t>Noemie BROCARD</t>
  </si>
  <si>
    <t>Romain JACQUET</t>
  </si>
  <si>
    <t>Justine BROCARD</t>
  </si>
  <si>
    <t>Romain BARON</t>
  </si>
  <si>
    <t>Mathilde CHEVRIER</t>
  </si>
  <si>
    <t>Gabriella VELUT</t>
  </si>
  <si>
    <t>Phoebe GUIDAT</t>
  </si>
  <si>
    <t>Pierre-Louis BERTRAND</t>
  </si>
  <si>
    <t>Benoit GIROD</t>
  </si>
  <si>
    <t>Yoann BERNARD</t>
  </si>
  <si>
    <t>Celine CHATTON</t>
  </si>
  <si>
    <t>Dorian</t>
  </si>
  <si>
    <t>Jordan</t>
  </si>
  <si>
    <t>Alice</t>
  </si>
  <si>
    <t>Luce LABOUREYRAS</t>
  </si>
  <si>
    <t>Tess GUYON</t>
  </si>
  <si>
    <t>Clement GAFFRIC</t>
  </si>
  <si>
    <t>Rivaldo NDOU</t>
  </si>
  <si>
    <t>Enael LOOP</t>
  </si>
  <si>
    <t>Leonie CAMPO</t>
  </si>
  <si>
    <t>Lino CHAPOUTOT</t>
  </si>
  <si>
    <t>Christian DORNIER</t>
  </si>
  <si>
    <t>Lucie DORNIER</t>
  </si>
  <si>
    <t>Séraphine BIMBOES</t>
  </si>
  <si>
    <t>Julia CRETIN</t>
  </si>
  <si>
    <t>Périne VALEZY</t>
  </si>
  <si>
    <t>Stephane ORTEGA</t>
  </si>
  <si>
    <t>Noah BOLLOTTE</t>
  </si>
  <si>
    <t>Montceau</t>
  </si>
  <si>
    <t>Mâcon</t>
  </si>
  <si>
    <t xml:space="preserve">Linda BROLLO </t>
  </si>
  <si>
    <t>Ines BONNOT</t>
  </si>
  <si>
    <t>Penelope MORAND</t>
  </si>
  <si>
    <t>Eva LANTERNIER</t>
  </si>
  <si>
    <t>Blandine DECHANET</t>
  </si>
  <si>
    <t>Emma LECLERC</t>
  </si>
  <si>
    <t>Virginie MAILLARD</t>
  </si>
  <si>
    <t>Emilie CHAUVIN</t>
  </si>
  <si>
    <t>Julie GIRARD</t>
  </si>
  <si>
    <t>Ambre GIROD</t>
  </si>
  <si>
    <t>Goulven APPERRY</t>
  </si>
  <si>
    <t>Florian ETIEVANT</t>
  </si>
  <si>
    <t>Thérence DOUDOU</t>
  </si>
  <si>
    <t>Timothéo GIROD</t>
  </si>
  <si>
    <t>Matheo GINESTET</t>
  </si>
  <si>
    <t>Loan PEYRACHE</t>
  </si>
  <si>
    <t>Niva TONG</t>
  </si>
  <si>
    <t>Robin PORTE</t>
  </si>
  <si>
    <t>Felix DECEUNINCK</t>
  </si>
  <si>
    <t>Arthur UETTWILLER</t>
  </si>
  <si>
    <t>Johan ANDRIQUE</t>
  </si>
  <si>
    <t>Yohann NOZIERE</t>
  </si>
  <si>
    <t>Julien FENNOLAR</t>
  </si>
  <si>
    <t>Nicolas BOUILLET</t>
  </si>
  <si>
    <t>Pascal FAITOU</t>
  </si>
  <si>
    <t>Yannick MORLAND</t>
  </si>
  <si>
    <t>Bruno LALOUETTE</t>
  </si>
  <si>
    <t>Julien GIRARD</t>
  </si>
  <si>
    <t>Louis GIRARD</t>
  </si>
  <si>
    <t>Melvin COUILLEROT</t>
  </si>
  <si>
    <t>Adrien ETIEVANT</t>
  </si>
  <si>
    <t>Nivan TONG</t>
  </si>
  <si>
    <t>Luca MORLAND</t>
  </si>
  <si>
    <t>Aïdée MABELLY</t>
  </si>
  <si>
    <t>Michel SUBERVIE</t>
  </si>
  <si>
    <t>Pauline DECHAMBENOIT</t>
  </si>
  <si>
    <t>Louna ROUY</t>
  </si>
  <si>
    <t>Jeanne BRIANT</t>
  </si>
  <si>
    <t>Martin VERSCHELDE</t>
  </si>
  <si>
    <t xml:space="preserve">Lison GEAY </t>
  </si>
  <si>
    <t>Enzo NINO</t>
  </si>
  <si>
    <t>Hugo MORANGE-GAPIHAN</t>
  </si>
  <si>
    <t>Dorian HERLEDAN</t>
  </si>
  <si>
    <t>Tiffanie ESPADA</t>
  </si>
  <si>
    <t>Leo LABBÉ</t>
  </si>
  <si>
    <t>Elodie SANGOY</t>
  </si>
  <si>
    <t>Paul ORTEGA</t>
  </si>
  <si>
    <t>Matthias DUPERRON</t>
  </si>
  <si>
    <t>André PUMACAHUA</t>
  </si>
  <si>
    <t>José PUMACAHUA</t>
  </si>
  <si>
    <t>Yoan DERVILLÉE</t>
  </si>
  <si>
    <t>Marc KOUADIO</t>
  </si>
  <si>
    <t>Clement MADURELL</t>
  </si>
  <si>
    <t>Kilian NERDEN</t>
  </si>
  <si>
    <t>Wiliam BORDEAUX</t>
  </si>
  <si>
    <t>Thomas JEANNE</t>
  </si>
  <si>
    <t>Victor WISSOCQ</t>
  </si>
  <si>
    <t>Topain MILLOT</t>
  </si>
  <si>
    <t>Remi HUET</t>
  </si>
  <si>
    <t>Apollinaire LEVENU</t>
  </si>
  <si>
    <t>Theo JOHO</t>
  </si>
  <si>
    <t>Marion SOUDAN</t>
  </si>
  <si>
    <t>Lucas RIBEIRO</t>
  </si>
  <si>
    <t>Pascal SOUDAN</t>
  </si>
  <si>
    <t>Jason GIRARDOT</t>
  </si>
  <si>
    <t>Louna RUY</t>
  </si>
  <si>
    <t xml:space="preserve">3x3 </t>
  </si>
  <si>
    <t>Brice LEDILOSQUER</t>
  </si>
  <si>
    <t>Adrien CHEVALIER</t>
  </si>
  <si>
    <t>Loan VERRIER</t>
  </si>
  <si>
    <t>Enzo GALLICE</t>
  </si>
  <si>
    <t>Leo PIERRE-FONTAINE</t>
  </si>
  <si>
    <t>Alain BOUILLOT</t>
  </si>
  <si>
    <t xml:space="preserve">4x4 </t>
  </si>
  <si>
    <t>Alexis FAVIER</t>
  </si>
  <si>
    <t>Tahar CHAOUCH</t>
  </si>
  <si>
    <t>Lou-Coline VERRIER</t>
  </si>
  <si>
    <t>Antonin CHEVALIER</t>
  </si>
  <si>
    <t>Nicolas VERRIER</t>
  </si>
  <si>
    <t>Sebastien WLOSIK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</si>
</sst>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Aptos Narrow"/>
      <scheme val="minor"/>
    </font>
    <font>
      <b/>
      <sz val="20"/>
      <color theme="0"/>
      <name val="Aptos Narrow"/>
    </font>
    <font>
      <sz val="12"/>
      <name val="Aptos Narrow"/>
    </font>
    <font>
      <b/>
      <i/>
      <sz val="16"/>
      <color theme="1"/>
      <name val="Aptos Narrow"/>
    </font>
    <font>
      <b/>
      <sz val="20"/>
      <color theme="1"/>
      <name val="Aptos Narrow"/>
    </font>
    <font>
      <sz val="16"/>
      <color theme="1"/>
      <name val="Arial"/>
      <family val="2"/>
    </font>
    <font>
      <b/>
      <sz val="16"/>
      <color theme="0"/>
      <name val="Aptos Narrow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Aptos Narrow"/>
    </font>
    <font>
      <b/>
      <sz val="12"/>
      <color theme="1"/>
      <name val="Arial"/>
      <family val="2"/>
    </font>
    <font>
      <b/>
      <sz val="18"/>
      <color theme="1"/>
      <name val="Aptos Narrow"/>
    </font>
    <font>
      <b/>
      <sz val="14"/>
      <color theme="1"/>
      <name val="Aptos Narrow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ptos Narrow"/>
      <scheme val="minor"/>
    </font>
    <font>
      <b/>
      <sz val="16"/>
      <color theme="1"/>
      <name val="Aptos Narrow"/>
    </font>
    <font>
      <b/>
      <i/>
      <sz val="12"/>
      <color theme="1"/>
      <name val="Aptos Narrow"/>
    </font>
    <font>
      <b/>
      <sz val="12"/>
      <color theme="1"/>
      <name val="Aptos Narrow"/>
    </font>
    <font>
      <b/>
      <sz val="20"/>
      <color theme="1"/>
      <name val="Arial"/>
      <family val="2"/>
    </font>
    <font>
      <b/>
      <sz val="12"/>
      <color theme="1"/>
      <name val="Times New Roman"/>
      <family val="1"/>
    </font>
    <font>
      <sz val="11"/>
      <color rgb="FF000000"/>
      <name val="Aptos Narrow"/>
    </font>
    <font>
      <sz val="10"/>
      <color theme="1"/>
      <name val="Aptos Narrow"/>
    </font>
    <font>
      <sz val="12"/>
      <color rgb="FFFF0000"/>
      <name val="Times New Roman"/>
      <family val="1"/>
    </font>
    <font>
      <b/>
      <i/>
      <sz val="16"/>
      <color theme="1"/>
      <name val="Arial"/>
      <family val="2"/>
    </font>
    <font>
      <u/>
      <sz val="12"/>
      <color theme="10"/>
      <name val="Aptos Narrow"/>
    </font>
    <font>
      <i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479DF8"/>
        <bgColor rgb="FF479DF8"/>
      </patternFill>
    </fill>
    <fill>
      <patternFill patternType="solid">
        <fgColor rgb="FFDBE9F7"/>
        <bgColor rgb="FFDBE9F7"/>
      </patternFill>
    </fill>
    <fill>
      <patternFill patternType="solid">
        <fgColor rgb="FFF8F4CB"/>
        <bgColor rgb="FFF8F4CB"/>
      </patternFill>
    </fill>
    <fill>
      <patternFill patternType="solid">
        <fgColor rgb="FFF9F4CB"/>
        <bgColor rgb="FFF9F4CB"/>
      </patternFill>
    </fill>
    <fill>
      <patternFill patternType="solid">
        <fgColor rgb="FFDBE9F7"/>
        <bgColor indexed="64"/>
      </patternFill>
    </fill>
    <fill>
      <patternFill patternType="solid">
        <fgColor rgb="FFF8F4CB"/>
        <bgColor indexed="64"/>
      </patternFill>
    </fill>
    <fill>
      <patternFill patternType="solid">
        <fgColor rgb="FFDBE9F7"/>
        <bgColor theme="0"/>
      </patternFill>
    </fill>
    <fill>
      <patternFill patternType="solid">
        <fgColor rgb="FFDCE9F8"/>
        <bgColor indexed="64"/>
      </patternFill>
    </fill>
  </fills>
  <borders count="74">
    <border>
      <left/>
      <right/>
      <top/>
      <bottom/>
      <diagonal/>
    </border>
    <border>
      <left style="medium">
        <color rgb="FF00427E"/>
      </left>
      <right/>
      <top style="medium">
        <color rgb="FF00427E"/>
      </top>
      <bottom/>
      <diagonal/>
    </border>
    <border>
      <left/>
      <right/>
      <top style="medium">
        <color rgb="FF00427E"/>
      </top>
      <bottom/>
      <diagonal/>
    </border>
    <border>
      <left/>
      <right style="medium">
        <color rgb="FF00427E"/>
      </right>
      <top style="medium">
        <color rgb="FF00427E"/>
      </top>
      <bottom/>
      <diagonal/>
    </border>
    <border>
      <left style="medium">
        <color rgb="FF00427E"/>
      </left>
      <right/>
      <top/>
      <bottom style="medium">
        <color rgb="FF00427E"/>
      </bottom>
      <diagonal/>
    </border>
    <border>
      <left/>
      <right/>
      <top/>
      <bottom style="medium">
        <color rgb="FF00427E"/>
      </bottom>
      <diagonal/>
    </border>
    <border>
      <left/>
      <right style="medium">
        <color rgb="FF00427E"/>
      </right>
      <top/>
      <bottom style="medium">
        <color rgb="FF00427E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427E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427E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427E"/>
      </left>
      <right/>
      <top/>
      <bottom style="medium">
        <color rgb="FF00427E"/>
      </bottom>
      <diagonal/>
    </border>
    <border>
      <left/>
      <right style="medium">
        <color rgb="FF00427E"/>
      </right>
      <top/>
      <bottom style="medium">
        <color rgb="FF00427E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427E"/>
      </bottom>
      <diagonal/>
    </border>
    <border>
      <left/>
      <right/>
      <top style="medium">
        <color rgb="FF000000"/>
      </top>
      <bottom style="medium">
        <color rgb="FF00427E"/>
      </bottom>
      <diagonal/>
    </border>
    <border>
      <left/>
      <right/>
      <top style="medium">
        <color rgb="FF000000"/>
      </top>
      <bottom style="medium">
        <color rgb="FF00427E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427E"/>
      </left>
      <right/>
      <top style="medium">
        <color rgb="FF00427E"/>
      </top>
      <bottom style="medium">
        <color rgb="FF00427E"/>
      </bottom>
      <diagonal/>
    </border>
    <border>
      <left/>
      <right/>
      <top style="medium">
        <color rgb="FF00427E"/>
      </top>
      <bottom style="medium">
        <color rgb="FF00427E"/>
      </bottom>
      <diagonal/>
    </border>
    <border>
      <left/>
      <right style="medium">
        <color rgb="FF00427E"/>
      </right>
      <top style="medium">
        <color rgb="FF00427E"/>
      </top>
      <bottom style="medium">
        <color rgb="FF00427E"/>
      </bottom>
      <diagonal/>
    </border>
    <border>
      <left style="medium">
        <color rgb="FF00427E"/>
      </left>
      <right style="medium">
        <color rgb="FF000000"/>
      </right>
      <top style="medium">
        <color rgb="FF00427E"/>
      </top>
      <bottom style="medium">
        <color rgb="FF000000"/>
      </bottom>
      <diagonal/>
    </border>
    <border>
      <left/>
      <right/>
      <top style="medium">
        <color rgb="FF00427E"/>
      </top>
      <bottom/>
      <diagonal/>
    </border>
    <border>
      <left/>
      <right/>
      <top style="medium">
        <color rgb="FF00427E"/>
      </top>
      <bottom style="medium">
        <color rgb="FF000000"/>
      </bottom>
      <diagonal/>
    </border>
    <border>
      <left/>
      <right style="medium">
        <color rgb="FF00427E"/>
      </right>
      <top style="medium">
        <color rgb="FF00427E"/>
      </top>
      <bottom style="medium">
        <color rgb="FF000000"/>
      </bottom>
      <diagonal/>
    </border>
    <border>
      <left style="medium">
        <color rgb="FF00427E"/>
      </left>
      <right style="medium">
        <color rgb="FF00427E"/>
      </right>
      <top style="medium">
        <color rgb="FF00427E"/>
      </top>
      <bottom style="medium">
        <color rgb="FF000000"/>
      </bottom>
      <diagonal/>
    </border>
    <border>
      <left style="medium">
        <color rgb="FF00427E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427E"/>
      </left>
      <right/>
      <top style="medium">
        <color rgb="FF000000"/>
      </top>
      <bottom style="medium">
        <color rgb="FF00427E"/>
      </bottom>
      <diagonal/>
    </border>
    <border>
      <left style="medium">
        <color rgb="FF00427E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427E"/>
      </right>
      <top style="medium">
        <color rgb="FF000000"/>
      </top>
      <bottom style="medium">
        <color rgb="FF000000"/>
      </bottom>
      <diagonal/>
    </border>
    <border>
      <left style="medium">
        <color rgb="FF00427E"/>
      </left>
      <right style="medium">
        <color rgb="FF00427E"/>
      </right>
      <top/>
      <bottom/>
      <diagonal/>
    </border>
    <border>
      <left style="medium">
        <color rgb="FF00427E"/>
      </left>
      <right style="medium">
        <color rgb="FF000000"/>
      </right>
      <top style="medium">
        <color rgb="FF000000"/>
      </top>
      <bottom style="medium">
        <color rgb="FF00427E"/>
      </bottom>
      <diagonal/>
    </border>
    <border>
      <left/>
      <right style="medium">
        <color rgb="FF00427E"/>
      </right>
      <top style="medium">
        <color rgb="FF000000"/>
      </top>
      <bottom style="medium">
        <color rgb="FF00427E"/>
      </bottom>
      <diagonal/>
    </border>
    <border>
      <left style="medium">
        <color rgb="FF00427E"/>
      </left>
      <right style="medium">
        <color rgb="FF00427E"/>
      </right>
      <top/>
      <bottom style="medium">
        <color rgb="FF00427E"/>
      </bottom>
      <diagonal/>
    </border>
    <border>
      <left style="medium">
        <color rgb="FF00427E"/>
      </left>
      <right style="medium">
        <color rgb="FF00427E"/>
      </right>
      <top style="medium">
        <color rgb="FF00427E"/>
      </top>
      <bottom/>
      <diagonal/>
    </border>
    <border>
      <left style="medium">
        <color rgb="FF00427E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427E"/>
      </left>
      <right style="medium">
        <color rgb="FF000000"/>
      </right>
      <top style="medium">
        <color rgb="FF000000"/>
      </top>
      <bottom style="medium">
        <color theme="1"/>
      </bottom>
      <diagonal/>
    </border>
    <border>
      <left style="medium">
        <color rgb="FF00427E"/>
      </left>
      <right style="medium">
        <color rgb="FF000000"/>
      </right>
      <top style="medium">
        <color theme="1"/>
      </top>
      <bottom style="medium">
        <color theme="1"/>
      </bottom>
      <diagonal/>
    </border>
    <border>
      <left/>
      <right style="medium">
        <color rgb="FF00427E"/>
      </right>
      <top style="medium">
        <color rgb="FF000000"/>
      </top>
      <bottom/>
      <diagonal/>
    </border>
    <border>
      <left style="medium">
        <color rgb="FF00427E"/>
      </left>
      <right style="medium">
        <color rgb="FF000000"/>
      </right>
      <top style="medium">
        <color theme="1"/>
      </top>
      <bottom style="medium">
        <color rgb="FF00427E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427E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Dashed">
        <color theme="4"/>
      </top>
      <bottom style="medium">
        <color auto="1"/>
      </bottom>
      <diagonal/>
    </border>
    <border>
      <left/>
      <right style="medium">
        <color theme="4"/>
      </right>
      <top style="mediumDashed">
        <color theme="4"/>
      </top>
      <bottom/>
      <diagonal/>
    </border>
    <border>
      <left/>
      <right style="medium">
        <color theme="4"/>
      </right>
      <top/>
      <bottom/>
      <diagonal/>
    </border>
    <border>
      <left/>
      <right/>
      <top style="medium">
        <color auto="1"/>
      </top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rgb="FF00427E"/>
      </left>
      <right style="mediumDashed">
        <color rgb="FF00427E"/>
      </right>
      <top style="medium">
        <color rgb="FF00427E"/>
      </top>
      <bottom style="mediumDashed">
        <color rgb="FF00427E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 style="mediumDashed">
        <color rgb="FF00427E"/>
      </left>
      <right style="medium">
        <color rgb="FF00427E"/>
      </right>
      <top style="medium">
        <color rgb="FF00427E"/>
      </top>
      <bottom style="mediumDashed">
        <color rgb="FF00427E"/>
      </bottom>
      <diagonal/>
    </border>
    <border>
      <left style="mediumDashed">
        <color rgb="FF00427E"/>
      </left>
      <right style="mediumDashed">
        <color rgb="FF00427E"/>
      </right>
      <top style="medium">
        <color rgb="FF00427E"/>
      </top>
      <bottom style="mediumDashed">
        <color rgb="FF00427E"/>
      </bottom>
      <diagonal/>
    </border>
    <border>
      <left/>
      <right/>
      <top style="mediumDashed">
        <color rgb="FF00427E"/>
      </top>
      <bottom style="medium">
        <color auto="1"/>
      </bottom>
      <diagonal/>
    </border>
    <border>
      <left/>
      <right style="medium">
        <color rgb="FF00427E"/>
      </right>
      <top style="mediumDashed">
        <color rgb="FF00427E"/>
      </top>
      <bottom/>
      <diagonal/>
    </border>
    <border>
      <left/>
      <right/>
      <top style="medium">
        <color auto="1"/>
      </top>
      <bottom style="medium">
        <color rgb="FF00427E"/>
      </bottom>
      <diagonal/>
    </border>
    <border>
      <left/>
      <right/>
      <top style="mediumDashed">
        <color auto="1"/>
      </top>
      <bottom style="medium">
        <color auto="1"/>
      </bottom>
      <diagonal/>
    </border>
    <border>
      <left style="mediumDashed">
        <color rgb="FF00427E"/>
      </left>
      <right style="mediumDashed">
        <color rgb="FF00427E"/>
      </right>
      <top style="medium">
        <color rgb="FF00427E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8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/>
    <xf numFmtId="0" fontId="9" fillId="0" borderId="0" xfId="0" applyFont="1"/>
    <xf numFmtId="0" fontId="10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9" fillId="0" borderId="18" xfId="0" applyFont="1" applyBorder="1"/>
    <xf numFmtId="0" fontId="9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20" xfId="0" applyFont="1" applyBorder="1"/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24" xfId="0" applyFont="1" applyBorder="1"/>
    <xf numFmtId="0" fontId="12" fillId="0" borderId="1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9" fillId="0" borderId="26" xfId="0" applyFont="1" applyBorder="1"/>
    <xf numFmtId="0" fontId="18" fillId="0" borderId="27" xfId="0" applyFont="1" applyBorder="1" applyAlignment="1">
      <alignment horizontal="center" vertical="center"/>
    </xf>
    <xf numFmtId="0" fontId="9" fillId="0" borderId="31" xfId="0" applyFont="1" applyBorder="1"/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25" xfId="0" applyFont="1" applyBorder="1" applyAlignment="1">
      <alignment horizontal="center"/>
    </xf>
    <xf numFmtId="0" fontId="7" fillId="3" borderId="24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/>
    </xf>
    <xf numFmtId="0" fontId="16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5" fillId="0" borderId="47" xfId="0" applyFont="1" applyBorder="1"/>
    <xf numFmtId="0" fontId="10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5" fillId="0" borderId="23" xfId="0" applyFont="1" applyBorder="1"/>
    <xf numFmtId="0" fontId="9" fillId="0" borderId="16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8" xfId="0" applyBorder="1"/>
    <xf numFmtId="0" fontId="14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6" fillId="0" borderId="0" xfId="0" applyFont="1"/>
    <xf numFmtId="0" fontId="8" fillId="0" borderId="9" xfId="0" applyFont="1" applyBorder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24" fillId="0" borderId="0" xfId="0" applyFont="1"/>
    <xf numFmtId="0" fontId="8" fillId="0" borderId="57" xfId="0" applyFont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8" fillId="5" borderId="57" xfId="0" applyFont="1" applyFill="1" applyBorder="1" applyAlignment="1">
      <alignment horizontal="center" vertical="center"/>
    </xf>
    <xf numFmtId="0" fontId="8" fillId="0" borderId="57" xfId="0" applyFont="1" applyBorder="1" applyAlignment="1">
      <alignment horizontal="center"/>
    </xf>
    <xf numFmtId="0" fontId="8" fillId="7" borderId="57" xfId="0" applyFont="1" applyFill="1" applyBorder="1" applyAlignment="1">
      <alignment horizontal="center" vertical="center"/>
    </xf>
    <xf numFmtId="0" fontId="8" fillId="7" borderId="57" xfId="0" applyFont="1" applyFill="1" applyBorder="1" applyAlignment="1">
      <alignment horizontal="center"/>
    </xf>
    <xf numFmtId="0" fontId="8" fillId="0" borderId="57" xfId="0" applyFont="1" applyBorder="1"/>
    <xf numFmtId="0" fontId="5" fillId="0" borderId="56" xfId="0" applyFont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6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/>
    </xf>
    <xf numFmtId="0" fontId="8" fillId="8" borderId="57" xfId="0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/>
    </xf>
    <xf numFmtId="0" fontId="8" fillId="0" borderId="8" xfId="0" applyFont="1" applyBorder="1"/>
    <xf numFmtId="0" fontId="1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60" xfId="0" applyFont="1" applyBorder="1"/>
    <xf numFmtId="0" fontId="8" fillId="0" borderId="61" xfId="0" applyFont="1" applyBorder="1"/>
    <xf numFmtId="0" fontId="8" fillId="0" borderId="63" xfId="0" applyFont="1" applyBorder="1"/>
    <xf numFmtId="0" fontId="11" fillId="0" borderId="64" xfId="0" applyFont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/>
    </xf>
    <xf numFmtId="0" fontId="8" fillId="9" borderId="5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7" borderId="5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14" fontId="8" fillId="0" borderId="57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/>
    <xf numFmtId="0" fontId="8" fillId="0" borderId="12" xfId="0" applyFont="1" applyBorder="1"/>
    <xf numFmtId="0" fontId="8" fillId="0" borderId="71" xfId="0" applyFont="1" applyBorder="1" applyAlignment="1">
      <alignment horizontal="center" vertical="center"/>
    </xf>
    <xf numFmtId="0" fontId="8" fillId="0" borderId="18" xfId="0" applyFont="1" applyBorder="1"/>
    <xf numFmtId="0" fontId="12" fillId="0" borderId="67" xfId="0" applyFont="1" applyBorder="1" applyAlignment="1">
      <alignment horizontal="center" vertical="center"/>
    </xf>
    <xf numFmtId="0" fontId="8" fillId="3" borderId="69" xfId="0" applyFont="1" applyFill="1" applyBorder="1" applyAlignment="1">
      <alignment horizontal="center" vertical="center"/>
    </xf>
    <xf numFmtId="0" fontId="8" fillId="3" borderId="71" xfId="0" applyFont="1" applyFill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8" fillId="7" borderId="72" xfId="0" applyFont="1" applyFill="1" applyBorder="1" applyAlignment="1">
      <alignment horizontal="center" vertical="center"/>
    </xf>
    <xf numFmtId="0" fontId="8" fillId="6" borderId="57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14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9" fillId="0" borderId="16" xfId="0" applyFont="1" applyBorder="1" applyAlignment="1">
      <alignment horizontal="center"/>
    </xf>
    <xf numFmtId="0" fontId="2" fillId="0" borderId="10" xfId="0" applyFont="1" applyBorder="1"/>
    <xf numFmtId="0" fontId="2" fillId="0" borderId="23" xfId="0" applyFont="1" applyBorder="1"/>
    <xf numFmtId="0" fontId="4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/>
    <xf numFmtId="0" fontId="19" fillId="0" borderId="28" xfId="0" applyFont="1" applyBorder="1" applyAlignment="1">
      <alignment horizontal="center"/>
    </xf>
    <xf numFmtId="0" fontId="2" fillId="0" borderId="29" xfId="0" applyFont="1" applyBorder="1"/>
    <xf numFmtId="0" fontId="2" fillId="0" borderId="30" xfId="0" applyFont="1" applyBorder="1"/>
    <xf numFmtId="0" fontId="3" fillId="0" borderId="28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8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BE9F7"/>
      <color rgb="FFF8F4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85725</xdr:rowOff>
    </xdr:from>
    <xdr:ext cx="2895600" cy="82867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1362075</xdr:colOff>
      <xdr:row>2</xdr:row>
      <xdr:rowOff>133350</xdr:rowOff>
    </xdr:from>
    <xdr:ext cx="1333500" cy="81915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447675</xdr:colOff>
      <xdr:row>3</xdr:row>
      <xdr:rowOff>12700</xdr:rowOff>
    </xdr:from>
    <xdr:ext cx="2362200" cy="87630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0712" b="35381"/>
        <a:stretch>
          <a:fillRect/>
        </a:stretch>
      </xdr:blipFill>
      <xdr:spPr>
        <a:xfrm>
          <a:off x="9731375" y="774700"/>
          <a:ext cx="23622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762000</xdr:colOff>
      <xdr:row>3</xdr:row>
      <xdr:rowOff>47625</xdr:rowOff>
    </xdr:from>
    <xdr:ext cx="2400300" cy="647700"/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1</xdr:row>
      <xdr:rowOff>57150</xdr:rowOff>
    </xdr:from>
    <xdr:ext cx="2609850" cy="647700"/>
    <xdr:pic>
      <xdr:nvPicPr>
        <xdr:cNvPr id="2" name="image5.png">
          <a:extLst>
            <a:ext uri="{FF2B5EF4-FFF2-40B4-BE49-F238E27FC236}">
              <a16:creationId xmlns:a16="http://schemas.microsoft.com/office/drawing/2014/main" id="{5464C217-80D8-154F-ADE0-D97A5726FB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89725" y="247650"/>
          <a:ext cx="260985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4.png">
          <a:extLst>
            <a:ext uri="{FF2B5EF4-FFF2-40B4-BE49-F238E27FC236}">
              <a16:creationId xmlns:a16="http://schemas.microsoft.com/office/drawing/2014/main" id="{F1F69F77-06FB-4945-A77A-EE9704DC6D6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84150"/>
          <a:ext cx="28194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2.jpg">
          <a:extLst>
            <a:ext uri="{FF2B5EF4-FFF2-40B4-BE49-F238E27FC236}">
              <a16:creationId xmlns:a16="http://schemas.microsoft.com/office/drawing/2014/main" id="{D1C3A831-208E-9F41-910C-323D38C0FD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128250" y="133350"/>
          <a:ext cx="1047750" cy="6858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0</xdr:row>
      <xdr:rowOff>323850</xdr:rowOff>
    </xdr:from>
    <xdr:ext cx="2676525" cy="933450"/>
    <xdr:pic>
      <xdr:nvPicPr>
        <xdr:cNvPr id="6" name="image4.png">
          <a:extLst>
            <a:ext uri="{FF2B5EF4-FFF2-40B4-BE49-F238E27FC236}">
              <a16:creationId xmlns:a16="http://schemas.microsoft.com/office/drawing/2014/main" id="{E26A4E9D-02C7-8F45-A2B8-25C0D312CBD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772900" y="184150"/>
          <a:ext cx="2676525" cy="93345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19050</xdr:colOff>
      <xdr:row>0</xdr:row>
      <xdr:rowOff>133350</xdr:rowOff>
    </xdr:from>
    <xdr:ext cx="1047750" cy="923925"/>
    <xdr:pic>
      <xdr:nvPicPr>
        <xdr:cNvPr id="7" name="image2.jpg">
          <a:extLst>
            <a:ext uri="{FF2B5EF4-FFF2-40B4-BE49-F238E27FC236}">
              <a16:creationId xmlns:a16="http://schemas.microsoft.com/office/drawing/2014/main" id="{C2BDEDAE-F88C-D940-B78C-25EB43B7211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240750" y="133350"/>
          <a:ext cx="1047750" cy="923925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1</xdr:row>
      <xdr:rowOff>57150</xdr:rowOff>
    </xdr:from>
    <xdr:ext cx="2609850" cy="6477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161925</xdr:colOff>
      <xdr:row>1</xdr:row>
      <xdr:rowOff>57150</xdr:rowOff>
    </xdr:from>
    <xdr:ext cx="2428875" cy="733425"/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0</xdr:row>
      <xdr:rowOff>323850</xdr:rowOff>
    </xdr:from>
    <xdr:ext cx="2676525" cy="933450"/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19050</xdr:colOff>
      <xdr:row>0</xdr:row>
      <xdr:rowOff>133350</xdr:rowOff>
    </xdr:from>
    <xdr:ext cx="1047750" cy="923925"/>
    <xdr:pic>
      <xdr:nvPicPr>
        <xdr:cNvPr id="7" name="image2.jp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161925</xdr:colOff>
      <xdr:row>1</xdr:row>
      <xdr:rowOff>57150</xdr:rowOff>
    </xdr:from>
    <xdr:ext cx="2428875" cy="733425"/>
    <xdr:pic>
      <xdr:nvPicPr>
        <xdr:cNvPr id="8" name="image5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20</xdr:col>
      <xdr:colOff>495300</xdr:colOff>
      <xdr:row>0</xdr:row>
      <xdr:rowOff>323850</xdr:rowOff>
    </xdr:from>
    <xdr:ext cx="2676525" cy="933450"/>
    <xdr:pic>
      <xdr:nvPicPr>
        <xdr:cNvPr id="9" name="image4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28</xdr:col>
      <xdr:colOff>19050</xdr:colOff>
      <xdr:row>0</xdr:row>
      <xdr:rowOff>133350</xdr:rowOff>
    </xdr:from>
    <xdr:ext cx="1047750" cy="923925"/>
    <xdr:pic>
      <xdr:nvPicPr>
        <xdr:cNvPr id="10" name="image2.jp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36</xdr:col>
      <xdr:colOff>161925</xdr:colOff>
      <xdr:row>1</xdr:row>
      <xdr:rowOff>57150</xdr:rowOff>
    </xdr:from>
    <xdr:ext cx="2428875" cy="733425"/>
    <xdr:pic>
      <xdr:nvPicPr>
        <xdr:cNvPr id="11" name="image5.png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31</xdr:col>
      <xdr:colOff>495300</xdr:colOff>
      <xdr:row>0</xdr:row>
      <xdr:rowOff>323850</xdr:rowOff>
    </xdr:from>
    <xdr:ext cx="2676525" cy="933450"/>
    <xdr:pic>
      <xdr:nvPicPr>
        <xdr:cNvPr id="12" name="image4.png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39</xdr:col>
      <xdr:colOff>19050</xdr:colOff>
      <xdr:row>0</xdr:row>
      <xdr:rowOff>133350</xdr:rowOff>
    </xdr:from>
    <xdr:ext cx="1047750" cy="923925"/>
    <xdr:pic>
      <xdr:nvPicPr>
        <xdr:cNvPr id="13" name="image2.jpg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1</xdr:row>
      <xdr:rowOff>57150</xdr:rowOff>
    </xdr:from>
    <xdr:ext cx="2590800" cy="6477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323850</xdr:rowOff>
    </xdr:from>
    <xdr:ext cx="2990850" cy="6762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428625</xdr:colOff>
      <xdr:row>1</xdr:row>
      <xdr:rowOff>57150</xdr:rowOff>
    </xdr:from>
    <xdr:ext cx="2428875" cy="762000"/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571500</xdr:colOff>
      <xdr:row>0</xdr:row>
      <xdr:rowOff>323850</xdr:rowOff>
    </xdr:from>
    <xdr:ext cx="2686050" cy="933450"/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19050</xdr:colOff>
      <xdr:row>0</xdr:row>
      <xdr:rowOff>133350</xdr:rowOff>
    </xdr:from>
    <xdr:ext cx="1047750" cy="933450"/>
    <xdr:pic>
      <xdr:nvPicPr>
        <xdr:cNvPr id="7" name="image2.jp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161925</xdr:colOff>
      <xdr:row>1</xdr:row>
      <xdr:rowOff>209550</xdr:rowOff>
    </xdr:from>
    <xdr:ext cx="1743075" cy="542925"/>
    <xdr:pic>
      <xdr:nvPicPr>
        <xdr:cNvPr id="8" name="image5.pn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571500</xdr:colOff>
      <xdr:row>1</xdr:row>
      <xdr:rowOff>57150</xdr:rowOff>
    </xdr:from>
    <xdr:ext cx="2143125" cy="771525"/>
    <xdr:pic>
      <xdr:nvPicPr>
        <xdr:cNvPr id="9" name="image4.png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19050</xdr:colOff>
      <xdr:row>0</xdr:row>
      <xdr:rowOff>133350</xdr:rowOff>
    </xdr:from>
    <xdr:ext cx="1047750" cy="942975"/>
    <xdr:pic>
      <xdr:nvPicPr>
        <xdr:cNvPr id="10" name="image2.jpg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1</xdr:row>
      <xdr:rowOff>57150</xdr:rowOff>
    </xdr:from>
    <xdr:ext cx="2590800" cy="6477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323850</xdr:rowOff>
    </xdr:from>
    <xdr:ext cx="2990850" cy="6762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428625</xdr:colOff>
      <xdr:row>1</xdr:row>
      <xdr:rowOff>57150</xdr:rowOff>
    </xdr:from>
    <xdr:ext cx="2428875" cy="762000"/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571500</xdr:colOff>
      <xdr:row>0</xdr:row>
      <xdr:rowOff>323850</xdr:rowOff>
    </xdr:from>
    <xdr:ext cx="2686050" cy="933450"/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19050</xdr:colOff>
      <xdr:row>0</xdr:row>
      <xdr:rowOff>133350</xdr:rowOff>
    </xdr:from>
    <xdr:ext cx="1047750" cy="933450"/>
    <xdr:pic>
      <xdr:nvPicPr>
        <xdr:cNvPr id="7" name="image2.jp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161925</xdr:colOff>
      <xdr:row>1</xdr:row>
      <xdr:rowOff>209550</xdr:rowOff>
    </xdr:from>
    <xdr:ext cx="1743075" cy="542925"/>
    <xdr:pic>
      <xdr:nvPicPr>
        <xdr:cNvPr id="8" name="image5.png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571500</xdr:colOff>
      <xdr:row>1</xdr:row>
      <xdr:rowOff>57150</xdr:rowOff>
    </xdr:from>
    <xdr:ext cx="2143125" cy="771525"/>
    <xdr:pic>
      <xdr:nvPicPr>
        <xdr:cNvPr id="9" name="image4.png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19050</xdr:colOff>
      <xdr:row>0</xdr:row>
      <xdr:rowOff>133350</xdr:rowOff>
    </xdr:from>
    <xdr:ext cx="1047750" cy="942975"/>
    <xdr:pic>
      <xdr:nvPicPr>
        <xdr:cNvPr id="10" name="image2.jp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35</xdr:col>
      <xdr:colOff>161925</xdr:colOff>
      <xdr:row>1</xdr:row>
      <xdr:rowOff>209550</xdr:rowOff>
    </xdr:from>
    <xdr:ext cx="1743075" cy="542925"/>
    <xdr:pic>
      <xdr:nvPicPr>
        <xdr:cNvPr id="11" name="image5.png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30</xdr:col>
      <xdr:colOff>571500</xdr:colOff>
      <xdr:row>1</xdr:row>
      <xdr:rowOff>57150</xdr:rowOff>
    </xdr:from>
    <xdr:ext cx="2143125" cy="771525"/>
    <xdr:pic>
      <xdr:nvPicPr>
        <xdr:cNvPr id="12" name="image4.png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38</xdr:col>
      <xdr:colOff>19050</xdr:colOff>
      <xdr:row>0</xdr:row>
      <xdr:rowOff>133350</xdr:rowOff>
    </xdr:from>
    <xdr:ext cx="1047750" cy="942975"/>
    <xdr:pic>
      <xdr:nvPicPr>
        <xdr:cNvPr id="13" name="image2.jpg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35</xdr:col>
      <xdr:colOff>161925</xdr:colOff>
      <xdr:row>15</xdr:row>
      <xdr:rowOff>209550</xdr:rowOff>
    </xdr:from>
    <xdr:ext cx="1743075" cy="542925"/>
    <xdr:pic>
      <xdr:nvPicPr>
        <xdr:cNvPr id="14" name="image5.png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30</xdr:col>
      <xdr:colOff>571500</xdr:colOff>
      <xdr:row>15</xdr:row>
      <xdr:rowOff>57150</xdr:rowOff>
    </xdr:from>
    <xdr:ext cx="2143125" cy="771525"/>
    <xdr:pic>
      <xdr:nvPicPr>
        <xdr:cNvPr id="15" name="image4.png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38</xdr:col>
      <xdr:colOff>19050</xdr:colOff>
      <xdr:row>14</xdr:row>
      <xdr:rowOff>133350</xdr:rowOff>
    </xdr:from>
    <xdr:ext cx="1047750" cy="942975"/>
    <xdr:pic>
      <xdr:nvPicPr>
        <xdr:cNvPr id="16" name="image2.jpg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35</xdr:col>
      <xdr:colOff>161925</xdr:colOff>
      <xdr:row>34</xdr:row>
      <xdr:rowOff>209550</xdr:rowOff>
    </xdr:from>
    <xdr:ext cx="1743075" cy="542925"/>
    <xdr:pic>
      <xdr:nvPicPr>
        <xdr:cNvPr id="17" name="image5.png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30</xdr:col>
      <xdr:colOff>571500</xdr:colOff>
      <xdr:row>34</xdr:row>
      <xdr:rowOff>57150</xdr:rowOff>
    </xdr:from>
    <xdr:ext cx="2143125" cy="771525"/>
    <xdr:pic>
      <xdr:nvPicPr>
        <xdr:cNvPr id="18" name="image4.png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38</xdr:col>
      <xdr:colOff>19050</xdr:colOff>
      <xdr:row>33</xdr:row>
      <xdr:rowOff>133350</xdr:rowOff>
    </xdr:from>
    <xdr:ext cx="1047750" cy="942975"/>
    <xdr:pic>
      <xdr:nvPicPr>
        <xdr:cNvPr id="19" name="image2.jpg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1</xdr:row>
      <xdr:rowOff>76200</xdr:rowOff>
    </xdr:from>
    <xdr:ext cx="2657475" cy="6477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323850</xdr:rowOff>
    </xdr:from>
    <xdr:ext cx="2819400" cy="67627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571500</xdr:colOff>
      <xdr:row>0</xdr:row>
      <xdr:rowOff>323850</xdr:rowOff>
    </xdr:from>
    <xdr:ext cx="2686050" cy="933450"/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19050</xdr:colOff>
      <xdr:row>0</xdr:row>
      <xdr:rowOff>133350</xdr:rowOff>
    </xdr:from>
    <xdr:ext cx="1047750" cy="933450"/>
    <xdr:pic>
      <xdr:nvPicPr>
        <xdr:cNvPr id="5" name="image2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762000</xdr:colOff>
      <xdr:row>1</xdr:row>
      <xdr:rowOff>66675</xdr:rowOff>
    </xdr:from>
    <xdr:ext cx="1800225" cy="619125"/>
    <xdr:pic>
      <xdr:nvPicPr>
        <xdr:cNvPr id="7" name="image3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323850</xdr:rowOff>
    </xdr:from>
    <xdr:ext cx="2819400" cy="67627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0</xdr:row>
      <xdr:rowOff>323850</xdr:rowOff>
    </xdr:from>
    <xdr:ext cx="2676525" cy="933450"/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19050</xdr:colOff>
      <xdr:row>0</xdr:row>
      <xdr:rowOff>133350</xdr:rowOff>
    </xdr:from>
    <xdr:ext cx="1047750" cy="923925"/>
    <xdr:pic>
      <xdr:nvPicPr>
        <xdr:cNvPr id="7" name="image2.jp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323850</xdr:rowOff>
    </xdr:from>
    <xdr:ext cx="2819400" cy="676275"/>
    <xdr:pic>
      <xdr:nvPicPr>
        <xdr:cNvPr id="2" name="image4.png">
          <a:extLst>
            <a:ext uri="{FF2B5EF4-FFF2-40B4-BE49-F238E27FC236}">
              <a16:creationId xmlns:a16="http://schemas.microsoft.com/office/drawing/2014/main" id="{78AED6F1-166F-6C4A-9618-ECCB350374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7650"/>
          <a:ext cx="28194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3" name="image2.jpg">
          <a:extLst>
            <a:ext uri="{FF2B5EF4-FFF2-40B4-BE49-F238E27FC236}">
              <a16:creationId xmlns:a16="http://schemas.microsoft.com/office/drawing/2014/main" id="{030B63EB-AB15-564B-A4BB-0738C5FB279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96550" y="133350"/>
          <a:ext cx="1047750" cy="6858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406400</xdr:colOff>
      <xdr:row>1</xdr:row>
      <xdr:rowOff>95250</xdr:rowOff>
    </xdr:from>
    <xdr:ext cx="2819400" cy="676275"/>
    <xdr:pic>
      <xdr:nvPicPr>
        <xdr:cNvPr id="6" name="image4.png">
          <a:extLst>
            <a:ext uri="{FF2B5EF4-FFF2-40B4-BE49-F238E27FC236}">
              <a16:creationId xmlns:a16="http://schemas.microsoft.com/office/drawing/2014/main" id="{61CA853A-71CB-7749-9FFB-2B84765300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56533" y="349250"/>
          <a:ext cx="28194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19050</xdr:colOff>
      <xdr:row>0</xdr:row>
      <xdr:rowOff>133350</xdr:rowOff>
    </xdr:from>
    <xdr:ext cx="1047750" cy="685800"/>
    <xdr:pic>
      <xdr:nvPicPr>
        <xdr:cNvPr id="7" name="image2.jpg">
          <a:extLst>
            <a:ext uri="{FF2B5EF4-FFF2-40B4-BE49-F238E27FC236}">
              <a16:creationId xmlns:a16="http://schemas.microsoft.com/office/drawing/2014/main" id="{13F7B2A3-DCD8-A64E-9136-640E2603707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07498" y="133350"/>
          <a:ext cx="1047750" cy="6858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0</xdr:row>
      <xdr:rowOff>323850</xdr:rowOff>
    </xdr:from>
    <xdr:ext cx="2676525" cy="933450"/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19050</xdr:colOff>
      <xdr:row>0</xdr:row>
      <xdr:rowOff>133350</xdr:rowOff>
    </xdr:from>
    <xdr:ext cx="1047750" cy="923925"/>
    <xdr:pic>
      <xdr:nvPicPr>
        <xdr:cNvPr id="7" name="image2.jpg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000"/>
  <sheetViews>
    <sheetView showGridLines="0" tabSelected="1" topLeftCell="K1" zoomScale="88" workbookViewId="0">
      <selection activeCell="N9" sqref="N9"/>
    </sheetView>
  </sheetViews>
  <sheetFormatPr baseColWidth="10" defaultColWidth="11.1640625" defaultRowHeight="15" customHeight="1" thickBottom="1"/>
  <cols>
    <col min="1" max="1" width="3.33203125" customWidth="1"/>
    <col min="2" max="2" width="22" customWidth="1"/>
    <col min="3" max="3" width="29.5" customWidth="1"/>
    <col min="4" max="4" width="20.6640625" customWidth="1"/>
    <col min="5" max="5" width="23.83203125" customWidth="1"/>
    <col min="6" max="6" width="22.5" customWidth="1"/>
    <col min="7" max="7" width="23" customWidth="1"/>
    <col min="8" max="8" width="16.83203125" customWidth="1"/>
    <col min="9" max="9" width="19.33203125" customWidth="1"/>
    <col min="10" max="10" width="12" customWidth="1"/>
    <col min="11" max="11" width="31.33203125" style="113" bestFit="1" customWidth="1"/>
    <col min="12" max="12" width="18.83203125" style="4" customWidth="1"/>
    <col min="13" max="13" width="17.5" customWidth="1"/>
    <col min="14" max="14" width="25.5" bestFit="1" customWidth="1"/>
    <col min="15" max="15" width="32.6640625" style="113" bestFit="1" customWidth="1"/>
    <col min="16" max="16" width="23.6640625" style="4" bestFit="1" customWidth="1"/>
    <col min="17" max="17" width="17.33203125" customWidth="1"/>
    <col min="18" max="18" width="23.33203125" customWidth="1"/>
    <col min="19" max="19" width="21.1640625" customWidth="1"/>
    <col min="20" max="20" width="21.6640625" customWidth="1"/>
    <col min="21" max="21" width="27.33203125" customWidth="1"/>
    <col min="22" max="22" width="19.1640625" customWidth="1"/>
    <col min="23" max="23" width="19.6640625" customWidth="1"/>
  </cols>
  <sheetData>
    <row r="1" spans="2:24" ht="20" customHeight="1" thickBot="1">
      <c r="B1" s="177" t="s">
        <v>0</v>
      </c>
      <c r="C1" s="178"/>
      <c r="D1" s="178"/>
      <c r="E1" s="178"/>
      <c r="F1" s="178"/>
      <c r="G1" s="178"/>
      <c r="H1" s="179"/>
      <c r="I1" s="1"/>
      <c r="J1" s="1"/>
      <c r="K1" s="200" t="s">
        <v>1</v>
      </c>
      <c r="L1" s="106" t="s">
        <v>2</v>
      </c>
      <c r="M1" s="2"/>
      <c r="O1" s="114" t="s">
        <v>3</v>
      </c>
      <c r="P1" s="102" t="s">
        <v>2</v>
      </c>
    </row>
    <row r="2" spans="2:24" ht="20" customHeight="1" thickBot="1">
      <c r="B2" s="180" t="s">
        <v>4</v>
      </c>
      <c r="C2" s="181"/>
      <c r="D2" s="181"/>
      <c r="E2" s="181"/>
      <c r="F2" s="181"/>
      <c r="G2" s="181"/>
      <c r="H2" s="182"/>
      <c r="I2" s="3"/>
      <c r="J2" s="3"/>
      <c r="K2" s="107" t="s">
        <v>22</v>
      </c>
      <c r="L2" s="4">
        <f>160+115+100+100</f>
        <v>475</v>
      </c>
      <c r="O2" s="115" t="s">
        <v>6</v>
      </c>
      <c r="P2" s="103">
        <f>120+235+75</f>
        <v>430</v>
      </c>
      <c r="X2" s="122"/>
    </row>
    <row r="3" spans="2:24" ht="20" customHeight="1" thickBot="1">
      <c r="H3" s="7"/>
      <c r="K3" s="107" t="s">
        <v>5</v>
      </c>
      <c r="L3" s="4">
        <f>190+125+50+70+35</f>
        <v>470</v>
      </c>
      <c r="O3" s="115" t="s">
        <v>20</v>
      </c>
      <c r="P3" s="4">
        <f>190+55+80+75</f>
        <v>400</v>
      </c>
      <c r="X3" s="122"/>
    </row>
    <row r="4" spans="2:24" ht="20" customHeight="1" thickBot="1">
      <c r="H4" s="7"/>
      <c r="K4" s="107" t="s">
        <v>39</v>
      </c>
      <c r="L4" s="4">
        <f>190+75+35+65+105</f>
        <v>470</v>
      </c>
      <c r="O4" s="115" t="s">
        <v>13</v>
      </c>
      <c r="P4" s="4">
        <f>50+235+75</f>
        <v>360</v>
      </c>
      <c r="X4" s="122"/>
    </row>
    <row r="5" spans="2:24" ht="20" customHeight="1" thickBot="1">
      <c r="H5" s="7"/>
      <c r="K5" s="107" t="s">
        <v>12</v>
      </c>
      <c r="L5" s="4">
        <f>160+70+115+100</f>
        <v>445</v>
      </c>
      <c r="O5" s="108" t="s">
        <v>27</v>
      </c>
      <c r="P5" s="4">
        <f>190+55+25+35</f>
        <v>305</v>
      </c>
      <c r="R5" s="123"/>
      <c r="S5" s="123"/>
      <c r="T5" s="123"/>
      <c r="U5" s="123"/>
      <c r="V5" s="122"/>
      <c r="X5" s="99"/>
    </row>
    <row r="6" spans="2:24" ht="20" customHeight="1" thickBot="1">
      <c r="H6" s="7"/>
      <c r="K6" s="107" t="s">
        <v>84</v>
      </c>
      <c r="L6" s="4">
        <f>185+60+80+75</f>
        <v>400</v>
      </c>
      <c r="O6" s="109" t="s">
        <v>62</v>
      </c>
      <c r="P6" s="4">
        <f>80+50+70+85</f>
        <v>285</v>
      </c>
      <c r="R6" s="123"/>
      <c r="S6" s="123"/>
      <c r="T6" s="123"/>
      <c r="U6" s="123"/>
      <c r="V6" s="122"/>
      <c r="X6" s="99"/>
    </row>
    <row r="7" spans="2:24" ht="20" customHeight="1" thickBot="1">
      <c r="H7" s="7"/>
      <c r="K7" s="107" t="s">
        <v>126</v>
      </c>
      <c r="L7" s="4">
        <f>185+50+55+75</f>
        <v>365</v>
      </c>
      <c r="O7" s="115" t="s">
        <v>149</v>
      </c>
      <c r="P7" s="4">
        <f>180+95</f>
        <v>275</v>
      </c>
      <c r="R7" s="123"/>
      <c r="S7" s="123"/>
      <c r="T7" s="123"/>
      <c r="U7" s="123"/>
      <c r="V7" s="122"/>
      <c r="X7" s="99"/>
    </row>
    <row r="8" spans="2:24" ht="20" customHeight="1" thickBot="1">
      <c r="H8" s="7"/>
      <c r="K8" s="107" t="s">
        <v>48</v>
      </c>
      <c r="L8" s="4">
        <f>145+70+75+55</f>
        <v>345</v>
      </c>
      <c r="O8" s="115" t="s">
        <v>33</v>
      </c>
      <c r="P8" s="4">
        <v>250</v>
      </c>
      <c r="X8" s="99"/>
    </row>
    <row r="9" spans="2:24" ht="20" customHeight="1" thickBot="1">
      <c r="B9" s="127" t="s">
        <v>49</v>
      </c>
      <c r="C9" s="156" t="s">
        <v>50</v>
      </c>
      <c r="D9" s="157" t="s">
        <v>2</v>
      </c>
      <c r="E9" s="11"/>
      <c r="F9" s="127" t="s">
        <v>51</v>
      </c>
      <c r="G9" s="156" t="s">
        <v>50</v>
      </c>
      <c r="H9" s="163" t="s">
        <v>2</v>
      </c>
      <c r="J9" s="12"/>
      <c r="K9" s="107" t="s">
        <v>10</v>
      </c>
      <c r="L9" s="4">
        <f>75+90+110+50</f>
        <v>325</v>
      </c>
      <c r="O9" s="115" t="s">
        <v>40</v>
      </c>
      <c r="P9" s="4">
        <v>245</v>
      </c>
    </row>
    <row r="10" spans="2:24" ht="20" customHeight="1" thickBot="1">
      <c r="B10" s="13">
        <v>1</v>
      </c>
      <c r="C10" s="158" t="s">
        <v>22</v>
      </c>
      <c r="D10" s="159">
        <f>160+115+100+100</f>
        <v>475</v>
      </c>
      <c r="F10" s="13">
        <v>1</v>
      </c>
      <c r="G10" s="164" t="s">
        <v>6</v>
      </c>
      <c r="H10" s="159">
        <f>120+235+75</f>
        <v>430</v>
      </c>
      <c r="J10" s="14"/>
      <c r="K10" s="111" t="s">
        <v>212</v>
      </c>
      <c r="L10" s="4">
        <f>75+90+110+50</f>
        <v>325</v>
      </c>
      <c r="O10" s="115" t="s">
        <v>45</v>
      </c>
      <c r="P10" s="4">
        <v>230</v>
      </c>
    </row>
    <row r="11" spans="2:24" ht="20" customHeight="1" thickBot="1">
      <c r="B11" s="13">
        <v>2</v>
      </c>
      <c r="C11" s="107" t="s">
        <v>5</v>
      </c>
      <c r="D11" s="160">
        <f>190+125+50+70+35</f>
        <v>470</v>
      </c>
      <c r="E11" s="11"/>
      <c r="F11" s="13">
        <v>2</v>
      </c>
      <c r="G11" s="115" t="s">
        <v>20</v>
      </c>
      <c r="H11" s="160">
        <f>190+55+80+75</f>
        <v>400</v>
      </c>
      <c r="J11" s="14"/>
      <c r="K11" s="107" t="s">
        <v>41</v>
      </c>
      <c r="L11" s="4">
        <f>70+65+75+110</f>
        <v>320</v>
      </c>
      <c r="O11" s="115" t="s">
        <v>53</v>
      </c>
      <c r="P11" s="4">
        <v>230</v>
      </c>
    </row>
    <row r="12" spans="2:24" ht="20" customHeight="1" thickBot="1">
      <c r="B12" s="13">
        <v>3</v>
      </c>
      <c r="C12" s="107" t="s">
        <v>39</v>
      </c>
      <c r="D12" s="160">
        <f>190+75+35+65+105</f>
        <v>470</v>
      </c>
      <c r="E12" s="11"/>
      <c r="F12" s="13">
        <v>3</v>
      </c>
      <c r="G12" s="115" t="s">
        <v>13</v>
      </c>
      <c r="H12" s="160">
        <f>50+235+75</f>
        <v>360</v>
      </c>
      <c r="J12" s="14"/>
      <c r="K12" s="107" t="s">
        <v>86</v>
      </c>
      <c r="L12" s="4">
        <f>150+50+105</f>
        <v>305</v>
      </c>
      <c r="O12" s="108" t="s">
        <v>59</v>
      </c>
      <c r="P12" s="4">
        <v>230</v>
      </c>
    </row>
    <row r="13" spans="2:24" ht="20" customHeight="1" thickBot="1">
      <c r="B13" s="13">
        <v>4</v>
      </c>
      <c r="C13" s="107" t="s">
        <v>12</v>
      </c>
      <c r="D13" s="160">
        <f>160+70+115+100</f>
        <v>445</v>
      </c>
      <c r="E13" s="11"/>
      <c r="F13" s="13">
        <v>4</v>
      </c>
      <c r="G13" s="108" t="s">
        <v>27</v>
      </c>
      <c r="H13" s="160">
        <f>190+55+25+35</f>
        <v>305</v>
      </c>
      <c r="J13" s="14"/>
      <c r="K13" s="107" t="s">
        <v>61</v>
      </c>
      <c r="L13" s="4">
        <f>190+70+40</f>
        <v>300</v>
      </c>
      <c r="O13" s="115" t="s">
        <v>65</v>
      </c>
      <c r="P13" s="4">
        <v>230</v>
      </c>
    </row>
    <row r="14" spans="2:24" ht="20" customHeight="1" thickBot="1">
      <c r="B14" s="13">
        <v>5</v>
      </c>
      <c r="C14" s="107" t="s">
        <v>84</v>
      </c>
      <c r="D14" s="160">
        <f>185+60+80+75</f>
        <v>400</v>
      </c>
      <c r="E14" s="11"/>
      <c r="F14" s="13">
        <v>5</v>
      </c>
      <c r="G14" s="109" t="s">
        <v>62</v>
      </c>
      <c r="H14" s="160">
        <f>80+50+70+85</f>
        <v>285</v>
      </c>
      <c r="J14" s="14"/>
      <c r="K14" s="107" t="s">
        <v>19</v>
      </c>
      <c r="L14" s="4">
        <f>160+130</f>
        <v>290</v>
      </c>
      <c r="O14" s="115" t="s">
        <v>173</v>
      </c>
      <c r="P14" s="4">
        <f>120+110</f>
        <v>230</v>
      </c>
    </row>
    <row r="15" spans="2:24" ht="20" customHeight="1" thickBot="1">
      <c r="B15" s="13">
        <v>6</v>
      </c>
      <c r="C15" s="107" t="s">
        <v>126</v>
      </c>
      <c r="D15" s="160">
        <f>185+50+55+75</f>
        <v>365</v>
      </c>
      <c r="F15" s="13">
        <v>6</v>
      </c>
      <c r="G15" s="115" t="s">
        <v>149</v>
      </c>
      <c r="H15" s="160">
        <f>180+95</f>
        <v>275</v>
      </c>
      <c r="J15" s="14"/>
      <c r="K15" s="107" t="s">
        <v>21</v>
      </c>
      <c r="L15" s="4">
        <f>70+100+120</f>
        <v>290</v>
      </c>
      <c r="O15" s="115" t="s">
        <v>72</v>
      </c>
      <c r="P15" s="4">
        <v>190</v>
      </c>
    </row>
    <row r="16" spans="2:24" ht="20" customHeight="1" thickBot="1">
      <c r="B16" s="13">
        <v>7</v>
      </c>
      <c r="C16" s="107" t="s">
        <v>48</v>
      </c>
      <c r="D16" s="160">
        <f>145+70+75+55</f>
        <v>345</v>
      </c>
      <c r="F16" s="13">
        <v>7</v>
      </c>
      <c r="G16" s="115" t="s">
        <v>33</v>
      </c>
      <c r="H16" s="160">
        <v>250</v>
      </c>
      <c r="J16" s="14"/>
      <c r="K16" s="107" t="s">
        <v>133</v>
      </c>
      <c r="L16" s="4">
        <f>230+55</f>
        <v>285</v>
      </c>
      <c r="O16" s="115" t="s">
        <v>79</v>
      </c>
      <c r="P16" s="4">
        <v>190</v>
      </c>
    </row>
    <row r="17" spans="2:17" ht="20" customHeight="1" thickBot="1">
      <c r="B17" s="13">
        <v>8</v>
      </c>
      <c r="C17" s="107" t="s">
        <v>10</v>
      </c>
      <c r="D17" s="160">
        <f>75+90+110+50</f>
        <v>325</v>
      </c>
      <c r="F17" s="13">
        <v>8</v>
      </c>
      <c r="G17" s="115" t="s">
        <v>40</v>
      </c>
      <c r="H17" s="160">
        <v>245</v>
      </c>
      <c r="J17" s="14"/>
      <c r="K17" s="109" t="s">
        <v>7</v>
      </c>
      <c r="L17" s="4">
        <f>120+110+50</f>
        <v>280</v>
      </c>
      <c r="O17" s="108" t="s">
        <v>85</v>
      </c>
      <c r="P17" s="4">
        <v>190</v>
      </c>
      <c r="Q17" s="11"/>
    </row>
    <row r="18" spans="2:17" ht="20" customHeight="1" thickBot="1">
      <c r="B18" s="13">
        <v>9</v>
      </c>
      <c r="C18" s="107" t="s">
        <v>212</v>
      </c>
      <c r="D18" s="160">
        <f>75+90+110+50</f>
        <v>325</v>
      </c>
      <c r="F18" s="13">
        <v>9</v>
      </c>
      <c r="G18" s="115" t="s">
        <v>45</v>
      </c>
      <c r="H18" s="160">
        <v>230</v>
      </c>
      <c r="J18" s="14"/>
      <c r="K18" s="107" t="s">
        <v>47</v>
      </c>
      <c r="L18" s="4">
        <f>180+75+25</f>
        <v>280</v>
      </c>
      <c r="M18" s="11"/>
      <c r="N18" s="11"/>
      <c r="O18" s="115" t="s">
        <v>92</v>
      </c>
      <c r="P18" s="4">
        <v>190</v>
      </c>
      <c r="Q18" s="11"/>
    </row>
    <row r="19" spans="2:17" ht="20" customHeight="1" thickBot="1">
      <c r="B19" s="20">
        <v>10</v>
      </c>
      <c r="C19" s="161" t="s">
        <v>41</v>
      </c>
      <c r="D19" s="162">
        <f>70+65+75+110</f>
        <v>320</v>
      </c>
      <c r="E19" s="11"/>
      <c r="F19" s="20">
        <v>10</v>
      </c>
      <c r="G19" s="165" t="s">
        <v>53</v>
      </c>
      <c r="H19" s="162">
        <v>230</v>
      </c>
      <c r="J19" s="14"/>
      <c r="K19" s="107" t="s">
        <v>26</v>
      </c>
      <c r="L19" s="4">
        <f>155+120</f>
        <v>275</v>
      </c>
      <c r="M19" s="11"/>
      <c r="N19" s="11"/>
      <c r="O19" s="115" t="s">
        <v>99</v>
      </c>
      <c r="P19" s="4">
        <v>190</v>
      </c>
      <c r="Q19" s="11"/>
    </row>
    <row r="20" spans="2:17" ht="20" customHeight="1" thickBot="1">
      <c r="E20" s="11"/>
      <c r="H20" s="22"/>
      <c r="J20" s="14"/>
      <c r="K20" s="107" t="s">
        <v>28</v>
      </c>
      <c r="L20" s="4">
        <f>50+5+75+95+45</f>
        <v>270</v>
      </c>
      <c r="M20" s="11"/>
      <c r="N20" s="11"/>
      <c r="O20" s="115" t="s">
        <v>105</v>
      </c>
      <c r="P20" s="4">
        <v>190</v>
      </c>
      <c r="Q20" s="11"/>
    </row>
    <row r="21" spans="2:17" ht="20" customHeight="1" thickBot="1">
      <c r="E21" s="11"/>
      <c r="F21" s="14"/>
      <c r="H21" s="7"/>
      <c r="J21" s="14"/>
      <c r="K21" s="107" t="s">
        <v>23</v>
      </c>
      <c r="L21" s="4">
        <f>70+100+100</f>
        <v>270</v>
      </c>
      <c r="M21" s="11"/>
      <c r="N21" s="11"/>
      <c r="O21" s="115" t="s">
        <v>110</v>
      </c>
      <c r="P21" s="4">
        <v>190</v>
      </c>
      <c r="Q21" s="11"/>
    </row>
    <row r="22" spans="2:17" ht="20" customHeight="1" thickBot="1">
      <c r="B22" s="14"/>
      <c r="D22" s="11"/>
      <c r="G22" s="14"/>
      <c r="H22" s="7"/>
      <c r="I22" s="11"/>
      <c r="J22" s="11"/>
      <c r="K22" s="107" t="s">
        <v>419</v>
      </c>
      <c r="L22" s="4">
        <f>70+95+100</f>
        <v>265</v>
      </c>
      <c r="M22" s="11"/>
      <c r="N22" s="11"/>
      <c r="O22" s="115" t="s">
        <v>114</v>
      </c>
      <c r="P22" s="4">
        <v>190</v>
      </c>
    </row>
    <row r="23" spans="2:17" ht="20" customHeight="1" thickBot="1">
      <c r="B23" s="130" t="s">
        <v>140</v>
      </c>
      <c r="C23" s="166" t="s">
        <v>50</v>
      </c>
      <c r="D23" s="131" t="s">
        <v>2</v>
      </c>
      <c r="E23" s="11"/>
      <c r="F23" s="23"/>
      <c r="G23" s="14"/>
      <c r="H23" s="24"/>
      <c r="K23" s="107" t="s">
        <v>73</v>
      </c>
      <c r="L23" s="4">
        <f>80+5+55+40+80</f>
        <v>260</v>
      </c>
      <c r="M23" s="11"/>
      <c r="N23" s="11"/>
      <c r="O23" s="115" t="s">
        <v>120</v>
      </c>
      <c r="P23" s="4">
        <v>190</v>
      </c>
    </row>
    <row r="24" spans="2:17" ht="20" customHeight="1" thickBot="1">
      <c r="B24" s="13">
        <v>1</v>
      </c>
      <c r="C24" s="167" t="s">
        <v>212</v>
      </c>
      <c r="D24" s="124">
        <f>75+90+110+50</f>
        <v>325</v>
      </c>
      <c r="E24" s="11"/>
      <c r="F24" s="14"/>
      <c r="G24" s="26"/>
      <c r="H24" s="7"/>
      <c r="K24" s="107" t="s">
        <v>37</v>
      </c>
      <c r="L24" s="4">
        <f>75+75+110</f>
        <v>260</v>
      </c>
      <c r="M24" s="11"/>
      <c r="N24" s="11"/>
      <c r="O24" s="115" t="s">
        <v>127</v>
      </c>
      <c r="P24" s="4">
        <v>190</v>
      </c>
    </row>
    <row r="25" spans="2:17" ht="20" customHeight="1" thickBot="1">
      <c r="B25" s="13">
        <v>2</v>
      </c>
      <c r="C25" s="128" t="s">
        <v>27</v>
      </c>
      <c r="D25" s="125">
        <f>190+55+25+35</f>
        <v>305</v>
      </c>
      <c r="E25" s="11"/>
      <c r="F25" s="14"/>
      <c r="G25" s="26"/>
      <c r="H25" s="7"/>
      <c r="K25" s="107" t="s">
        <v>174</v>
      </c>
      <c r="L25" s="4">
        <f>130+70+55</f>
        <v>255</v>
      </c>
      <c r="M25" s="11"/>
      <c r="N25" s="11"/>
      <c r="O25" s="115" t="s">
        <v>134</v>
      </c>
      <c r="P25" s="104">
        <v>190</v>
      </c>
    </row>
    <row r="26" spans="2:17" ht="20" customHeight="1" thickBot="1">
      <c r="B26" s="13">
        <v>3</v>
      </c>
      <c r="C26" s="109" t="s">
        <v>62</v>
      </c>
      <c r="D26" s="125">
        <v>285</v>
      </c>
      <c r="F26" s="14"/>
      <c r="G26" s="26"/>
      <c r="H26" s="7"/>
      <c r="K26" s="107" t="s">
        <v>179</v>
      </c>
      <c r="L26" s="4">
        <f>190+65</f>
        <v>255</v>
      </c>
      <c r="M26" s="11"/>
      <c r="N26" s="11"/>
      <c r="O26" s="115" t="s">
        <v>142</v>
      </c>
      <c r="P26" s="4">
        <v>190</v>
      </c>
    </row>
    <row r="27" spans="2:17" ht="20" customHeight="1" thickBot="1">
      <c r="B27" s="13">
        <v>4</v>
      </c>
      <c r="C27" s="109" t="s">
        <v>7</v>
      </c>
      <c r="D27" s="125">
        <f>120+110+50</f>
        <v>280</v>
      </c>
      <c r="E27" s="11"/>
      <c r="F27" s="14"/>
      <c r="G27" s="26"/>
      <c r="H27" s="7"/>
      <c r="K27" s="107" t="s">
        <v>257</v>
      </c>
      <c r="L27" s="4">
        <f>140+115</f>
        <v>255</v>
      </c>
      <c r="M27" s="11"/>
      <c r="N27" s="11"/>
      <c r="O27" s="115" t="s">
        <v>89</v>
      </c>
      <c r="P27" s="4">
        <f>80+60+50</f>
        <v>190</v>
      </c>
    </row>
    <row r="28" spans="2:17" ht="20" customHeight="1" thickBot="1">
      <c r="B28" s="13">
        <v>5</v>
      </c>
      <c r="C28" s="108" t="s">
        <v>152</v>
      </c>
      <c r="D28" s="125">
        <f>145+70+35</f>
        <v>250</v>
      </c>
      <c r="E28" s="11"/>
      <c r="F28" s="14"/>
      <c r="G28" s="26"/>
      <c r="H28" s="7"/>
      <c r="K28" s="107" t="s">
        <v>80</v>
      </c>
      <c r="L28" s="4">
        <f>105+5+55+90</f>
        <v>255</v>
      </c>
      <c r="M28" s="11"/>
      <c r="N28" s="11"/>
      <c r="O28" s="115" t="s">
        <v>46</v>
      </c>
      <c r="P28" s="4">
        <f>35+80+75</f>
        <v>190</v>
      </c>
    </row>
    <row r="29" spans="2:17" ht="20" customHeight="1" thickBot="1">
      <c r="B29" s="13">
        <v>6</v>
      </c>
      <c r="C29" s="108" t="s">
        <v>59</v>
      </c>
      <c r="D29" s="125">
        <v>230</v>
      </c>
      <c r="E29" s="11"/>
      <c r="H29" s="7"/>
      <c r="K29" s="107" t="s">
        <v>82</v>
      </c>
      <c r="L29" s="4">
        <f>105+5+55+90</f>
        <v>255</v>
      </c>
      <c r="M29" s="11"/>
      <c r="N29" s="11"/>
      <c r="O29" s="115" t="s">
        <v>151</v>
      </c>
      <c r="P29" s="4">
        <v>175</v>
      </c>
    </row>
    <row r="30" spans="2:17" ht="20" customHeight="1" thickBot="1">
      <c r="B30" s="13">
        <v>7</v>
      </c>
      <c r="C30" s="108" t="s">
        <v>30</v>
      </c>
      <c r="D30" s="125">
        <f>80+95+45</f>
        <v>220</v>
      </c>
      <c r="F30" s="14"/>
      <c r="G30" s="26"/>
      <c r="H30" s="7"/>
      <c r="K30" s="107" t="s">
        <v>44</v>
      </c>
      <c r="L30" s="4">
        <v>250</v>
      </c>
      <c r="M30" s="11"/>
      <c r="N30" s="11"/>
      <c r="O30" s="115" t="s">
        <v>154</v>
      </c>
      <c r="P30" s="4">
        <v>175</v>
      </c>
    </row>
    <row r="31" spans="2:17" ht="20" customHeight="1" thickBot="1">
      <c r="B31" s="13">
        <v>8</v>
      </c>
      <c r="C31" s="108" t="s">
        <v>85</v>
      </c>
      <c r="D31" s="125">
        <v>190</v>
      </c>
      <c r="E31" s="11"/>
      <c r="F31" s="14"/>
      <c r="G31" s="26"/>
      <c r="H31" s="7"/>
      <c r="K31" s="107" t="s">
        <v>52</v>
      </c>
      <c r="L31" s="4">
        <v>250</v>
      </c>
      <c r="M31" s="11"/>
      <c r="N31" s="11"/>
      <c r="O31" s="115" t="s">
        <v>157</v>
      </c>
      <c r="P31" s="4">
        <v>175</v>
      </c>
    </row>
    <row r="32" spans="2:17" ht="20" customHeight="1" thickBot="1">
      <c r="B32" s="13">
        <v>9</v>
      </c>
      <c r="C32" s="108" t="s">
        <v>155</v>
      </c>
      <c r="D32" s="125">
        <f>190</f>
        <v>190</v>
      </c>
      <c r="E32" s="11"/>
      <c r="F32" s="14"/>
      <c r="G32" s="26"/>
      <c r="H32" s="7"/>
      <c r="K32" s="107" t="s">
        <v>58</v>
      </c>
      <c r="L32" s="4">
        <v>250</v>
      </c>
      <c r="M32" s="11"/>
      <c r="N32" s="11"/>
      <c r="O32" s="109" t="s">
        <v>230</v>
      </c>
      <c r="P32" s="4">
        <f>70+85</f>
        <v>155</v>
      </c>
      <c r="Q32" s="11"/>
    </row>
    <row r="33" spans="2:21" ht="20" customHeight="1" thickBot="1">
      <c r="B33" s="20">
        <v>10</v>
      </c>
      <c r="C33" s="129" t="s">
        <v>424</v>
      </c>
      <c r="D33" s="126">
        <f>70+120</f>
        <v>190</v>
      </c>
      <c r="E33" s="11"/>
      <c r="F33" s="14"/>
      <c r="G33" s="26"/>
      <c r="H33" s="7"/>
      <c r="K33" s="108" t="s">
        <v>152</v>
      </c>
      <c r="L33" s="4">
        <f>145+70+35</f>
        <v>250</v>
      </c>
      <c r="M33" s="11"/>
      <c r="N33" s="11"/>
      <c r="O33" s="111" t="s">
        <v>256</v>
      </c>
      <c r="P33" s="4">
        <f>50+105</f>
        <v>155</v>
      </c>
      <c r="Q33" s="11"/>
    </row>
    <row r="34" spans="2:21" ht="20" customHeight="1" thickBot="1">
      <c r="B34" s="14"/>
      <c r="C34" s="11"/>
      <c r="D34" s="11"/>
      <c r="E34" s="11"/>
      <c r="H34" s="24"/>
      <c r="J34" s="11"/>
      <c r="K34" s="107" t="s">
        <v>81</v>
      </c>
      <c r="L34" s="4">
        <f>105+55+90</f>
        <v>250</v>
      </c>
      <c r="M34" s="11"/>
      <c r="N34" s="11"/>
      <c r="O34" s="115" t="s">
        <v>159</v>
      </c>
      <c r="P34" s="4">
        <v>150</v>
      </c>
      <c r="Q34" s="11"/>
    </row>
    <row r="35" spans="2:21" ht="20" customHeight="1" thickBot="1">
      <c r="B35" s="27" t="s">
        <v>171</v>
      </c>
      <c r="C35" s="27"/>
      <c r="D35" s="27"/>
      <c r="E35" s="27"/>
      <c r="F35" s="27"/>
      <c r="G35" s="27"/>
      <c r="H35" s="21"/>
      <c r="J35" s="11"/>
      <c r="K35" s="107" t="s">
        <v>64</v>
      </c>
      <c r="L35" s="4">
        <v>245</v>
      </c>
      <c r="M35" s="11"/>
      <c r="N35" s="11"/>
      <c r="O35" s="115" t="s">
        <v>168</v>
      </c>
      <c r="P35" s="4">
        <f>135+15</f>
        <v>150</v>
      </c>
      <c r="Q35" s="11"/>
    </row>
    <row r="36" spans="2:21" ht="20" customHeight="1" thickBot="1">
      <c r="K36" s="107" t="s">
        <v>71</v>
      </c>
      <c r="L36" s="4">
        <v>245</v>
      </c>
      <c r="M36" s="11"/>
      <c r="N36" s="11"/>
      <c r="O36" s="115" t="s">
        <v>239</v>
      </c>
      <c r="P36" s="4">
        <f>65+80</f>
        <v>145</v>
      </c>
    </row>
    <row r="37" spans="2:21" ht="20" customHeight="1" thickBot="1">
      <c r="K37" s="107" t="s">
        <v>78</v>
      </c>
      <c r="L37" s="4">
        <v>245</v>
      </c>
      <c r="M37" s="11"/>
      <c r="O37" s="115" t="s">
        <v>161</v>
      </c>
      <c r="P37" s="4">
        <v>140</v>
      </c>
      <c r="Q37" s="28"/>
    </row>
    <row r="38" spans="2:21" ht="20" customHeight="1" thickBot="1">
      <c r="K38" s="107" t="s">
        <v>166</v>
      </c>
      <c r="L38" s="4">
        <f>230+15</f>
        <v>245</v>
      </c>
      <c r="M38" s="11"/>
      <c r="O38" s="115" t="s">
        <v>164</v>
      </c>
      <c r="P38" s="4">
        <f>65+75</f>
        <v>140</v>
      </c>
      <c r="Q38" s="28"/>
    </row>
    <row r="39" spans="2:21" ht="20" customHeight="1" thickBot="1">
      <c r="C39" s="11"/>
      <c r="D39" s="11"/>
      <c r="E39" s="11"/>
      <c r="F39" s="11"/>
      <c r="G39" s="11"/>
      <c r="I39" s="29"/>
      <c r="K39" s="107" t="s">
        <v>186</v>
      </c>
      <c r="L39" s="4">
        <f>190+55</f>
        <v>245</v>
      </c>
      <c r="M39" s="11"/>
      <c r="O39" s="108" t="s">
        <v>178</v>
      </c>
      <c r="P39" s="4">
        <f>55+60+20</f>
        <v>135</v>
      </c>
      <c r="Q39" s="28"/>
    </row>
    <row r="40" spans="2:21" ht="20" customHeight="1" thickBot="1">
      <c r="D40" s="11"/>
      <c r="E40" s="11"/>
      <c r="F40" s="11"/>
      <c r="G40" s="11"/>
      <c r="K40" s="107" t="s">
        <v>91</v>
      </c>
      <c r="L40" s="4">
        <v>240</v>
      </c>
      <c r="M40" s="11"/>
      <c r="O40" s="115" t="s">
        <v>170</v>
      </c>
      <c r="P40" s="4">
        <v>130</v>
      </c>
      <c r="Q40" s="28"/>
    </row>
    <row r="41" spans="2:21" ht="20" customHeight="1" thickBot="1">
      <c r="C41" s="11"/>
      <c r="D41" s="11"/>
      <c r="E41" s="11"/>
      <c r="F41" s="11"/>
      <c r="G41" s="11"/>
      <c r="K41" s="107" t="s">
        <v>98</v>
      </c>
      <c r="L41" s="4">
        <v>240</v>
      </c>
      <c r="M41" s="11"/>
      <c r="O41" s="118" t="s">
        <v>250</v>
      </c>
      <c r="P41" s="4">
        <f>55+75</f>
        <v>130</v>
      </c>
      <c r="Q41" s="28"/>
    </row>
    <row r="42" spans="2:21" ht="20" customHeight="1" thickBot="1">
      <c r="B42" s="11"/>
      <c r="C42" s="11"/>
      <c r="D42" s="11"/>
      <c r="E42" s="11"/>
      <c r="F42" s="11"/>
      <c r="G42" s="11"/>
      <c r="K42" s="107" t="s">
        <v>104</v>
      </c>
      <c r="L42" s="4">
        <v>240</v>
      </c>
      <c r="M42" s="11"/>
      <c r="O42" s="111" t="s">
        <v>252</v>
      </c>
      <c r="P42" s="4">
        <f>55+75</f>
        <v>130</v>
      </c>
      <c r="Q42" s="28"/>
    </row>
    <row r="43" spans="2:21" ht="20" customHeight="1" thickBot="1">
      <c r="B43" s="11"/>
      <c r="C43" s="11"/>
      <c r="D43" s="11"/>
      <c r="F43" s="11"/>
      <c r="G43" s="11"/>
      <c r="K43" s="107" t="s">
        <v>109</v>
      </c>
      <c r="L43" s="4">
        <v>240</v>
      </c>
      <c r="M43" s="11"/>
      <c r="O43" s="109" t="s">
        <v>169</v>
      </c>
      <c r="P43" s="4">
        <v>115</v>
      </c>
    </row>
    <row r="44" spans="2:21" ht="20" customHeight="1" thickBot="1">
      <c r="B44" s="11"/>
      <c r="C44" s="11"/>
      <c r="D44" s="11"/>
      <c r="E44" s="11"/>
      <c r="F44" s="11"/>
      <c r="G44" s="29"/>
      <c r="K44" s="107" t="s">
        <v>251</v>
      </c>
      <c r="L44" s="4">
        <f>145+95</f>
        <v>240</v>
      </c>
      <c r="M44" s="11"/>
      <c r="O44" s="115" t="s">
        <v>176</v>
      </c>
      <c r="P44" s="4">
        <v>115</v>
      </c>
      <c r="Q44" s="28"/>
    </row>
    <row r="45" spans="2:21" ht="20" customHeight="1" thickBot="1">
      <c r="B45" s="11"/>
      <c r="C45" s="28"/>
      <c r="D45" s="28"/>
      <c r="E45" s="28"/>
      <c r="F45" s="28"/>
      <c r="G45" s="11"/>
      <c r="K45" s="107" t="s">
        <v>253</v>
      </c>
      <c r="L45" s="4">
        <f>145+95</f>
        <v>240</v>
      </c>
      <c r="M45" s="11"/>
      <c r="O45" s="111" t="s">
        <v>68</v>
      </c>
      <c r="P45" s="4">
        <f>65+50</f>
        <v>115</v>
      </c>
      <c r="Q45" s="28"/>
    </row>
    <row r="46" spans="2:21" ht="20" customHeight="1" thickBot="1">
      <c r="B46" s="11"/>
      <c r="C46" s="28"/>
      <c r="D46" s="28"/>
      <c r="E46" s="28"/>
      <c r="F46" s="28"/>
      <c r="G46" s="11"/>
      <c r="K46" s="107" t="s">
        <v>113</v>
      </c>
      <c r="L46" s="4">
        <v>235</v>
      </c>
      <c r="M46" s="11"/>
      <c r="O46" s="115" t="s">
        <v>181</v>
      </c>
      <c r="P46" s="4">
        <v>110</v>
      </c>
      <c r="Q46" s="28"/>
    </row>
    <row r="47" spans="2:21" ht="20" customHeight="1" thickBot="1">
      <c r="C47" s="28"/>
      <c r="D47" s="28"/>
      <c r="E47" s="28"/>
      <c r="F47" s="28"/>
      <c r="G47" s="11"/>
      <c r="K47" s="107" t="s">
        <v>119</v>
      </c>
      <c r="L47" s="4">
        <v>235</v>
      </c>
      <c r="M47" s="11"/>
      <c r="O47" s="115" t="s">
        <v>183</v>
      </c>
      <c r="P47" s="4">
        <v>110</v>
      </c>
      <c r="Q47" s="28"/>
      <c r="R47" s="11"/>
      <c r="S47" s="11"/>
      <c r="T47" s="11"/>
      <c r="U47" s="11"/>
    </row>
    <row r="48" spans="2:21" ht="20" customHeight="1" thickBot="1">
      <c r="B48" s="11"/>
      <c r="C48" s="28"/>
      <c r="D48" s="28"/>
      <c r="E48" s="28"/>
      <c r="F48" s="28"/>
      <c r="G48" s="11"/>
      <c r="K48" s="107" t="s">
        <v>141</v>
      </c>
      <c r="L48" s="4">
        <v>230</v>
      </c>
      <c r="M48" s="11"/>
      <c r="O48" s="115" t="s">
        <v>185</v>
      </c>
      <c r="P48" s="4">
        <v>110</v>
      </c>
      <c r="R48" s="11"/>
      <c r="S48" s="30"/>
      <c r="T48" s="30"/>
      <c r="U48" s="30"/>
    </row>
    <row r="49" spans="2:18" ht="20" customHeight="1" thickBot="1">
      <c r="B49" s="11"/>
      <c r="C49" s="28"/>
      <c r="D49" s="28"/>
      <c r="E49" s="28"/>
      <c r="F49" s="28"/>
      <c r="G49" s="11"/>
      <c r="K49" s="107" t="s">
        <v>148</v>
      </c>
      <c r="L49" s="4">
        <v>230</v>
      </c>
      <c r="M49" s="11"/>
      <c r="O49" s="115" t="s">
        <v>187</v>
      </c>
      <c r="P49" s="4">
        <v>110</v>
      </c>
    </row>
    <row r="50" spans="2:18" ht="20" customHeight="1" thickBot="1">
      <c r="B50" s="11"/>
      <c r="C50" s="28"/>
      <c r="D50" s="28"/>
      <c r="E50" s="28"/>
      <c r="F50" s="28"/>
      <c r="G50" s="11"/>
      <c r="K50" s="107" t="s">
        <v>150</v>
      </c>
      <c r="L50" s="4">
        <v>230</v>
      </c>
      <c r="M50" s="11"/>
      <c r="O50" s="115" t="s">
        <v>189</v>
      </c>
      <c r="P50" s="4">
        <v>110</v>
      </c>
    </row>
    <row r="51" spans="2:18" ht="20" customHeight="1" thickBot="1">
      <c r="B51" s="11"/>
      <c r="C51" s="28"/>
      <c r="E51" s="28"/>
      <c r="F51" s="28"/>
      <c r="G51" s="11"/>
      <c r="K51" s="107" t="s">
        <v>153</v>
      </c>
      <c r="L51" s="4">
        <v>230</v>
      </c>
      <c r="M51" s="11"/>
      <c r="O51" s="115" t="s">
        <v>191</v>
      </c>
      <c r="P51" s="4">
        <v>110</v>
      </c>
    </row>
    <row r="52" spans="2:18" ht="20" customHeight="1" thickBot="1">
      <c r="B52" s="11"/>
      <c r="C52" s="28"/>
      <c r="D52" s="28"/>
      <c r="E52" s="28"/>
      <c r="F52" s="11"/>
      <c r="G52" s="11"/>
      <c r="K52" s="107" t="s">
        <v>156</v>
      </c>
      <c r="L52" s="4">
        <v>230</v>
      </c>
      <c r="M52" s="11"/>
      <c r="O52" s="115" t="s">
        <v>193</v>
      </c>
      <c r="P52" s="4">
        <v>110</v>
      </c>
    </row>
    <row r="53" spans="2:18" ht="20" customHeight="1" thickBot="1">
      <c r="B53" s="11"/>
      <c r="C53" s="28"/>
      <c r="D53" s="28"/>
      <c r="E53" s="28"/>
      <c r="F53" s="28"/>
      <c r="G53" s="11"/>
      <c r="K53" s="107" t="s">
        <v>158</v>
      </c>
      <c r="L53" s="4">
        <v>230</v>
      </c>
      <c r="M53" s="11"/>
      <c r="O53" s="115" t="s">
        <v>194</v>
      </c>
      <c r="P53" s="4">
        <v>110</v>
      </c>
    </row>
    <row r="54" spans="2:18" ht="20" customHeight="1" thickBot="1">
      <c r="F54" s="11"/>
      <c r="G54" s="11"/>
      <c r="K54" s="107" t="s">
        <v>160</v>
      </c>
      <c r="L54" s="4">
        <v>230</v>
      </c>
      <c r="M54" s="11"/>
      <c r="O54" s="115" t="s">
        <v>195</v>
      </c>
      <c r="P54" s="4">
        <v>110</v>
      </c>
      <c r="Q54" s="28"/>
    </row>
    <row r="55" spans="2:18" ht="20" customHeight="1" thickBot="1">
      <c r="C55" s="28"/>
      <c r="D55" s="28"/>
      <c r="E55" s="28"/>
      <c r="F55" s="28"/>
      <c r="G55" s="11"/>
      <c r="K55" s="107" t="s">
        <v>163</v>
      </c>
      <c r="L55" s="4">
        <v>230</v>
      </c>
      <c r="M55" s="11"/>
      <c r="O55" s="115" t="s">
        <v>88</v>
      </c>
      <c r="P55" s="4">
        <f>60+50</f>
        <v>110</v>
      </c>
      <c r="Q55" s="28"/>
    </row>
    <row r="56" spans="2:18" ht="20" customHeight="1" thickBot="1">
      <c r="B56" s="11"/>
      <c r="C56" s="28"/>
      <c r="D56" s="28"/>
      <c r="E56" s="28"/>
      <c r="F56" s="28"/>
      <c r="G56" s="11"/>
      <c r="K56" s="107" t="s">
        <v>167</v>
      </c>
      <c r="L56" s="4">
        <f>150+70</f>
        <v>220</v>
      </c>
      <c r="M56" s="11"/>
      <c r="O56" s="115" t="s">
        <v>36</v>
      </c>
      <c r="P56" s="4">
        <f>35+75</f>
        <v>110</v>
      </c>
    </row>
    <row r="57" spans="2:18" ht="20" customHeight="1" thickBot="1">
      <c r="C57" s="28"/>
      <c r="D57" s="28"/>
      <c r="E57" s="28"/>
      <c r="F57" s="28"/>
      <c r="G57" s="11"/>
      <c r="K57" s="108" t="s">
        <v>30</v>
      </c>
      <c r="L57" s="4">
        <f>80+95+45</f>
        <v>220</v>
      </c>
      <c r="M57" s="11"/>
      <c r="O57" s="168" t="s">
        <v>1246</v>
      </c>
      <c r="P57" s="4">
        <v>110</v>
      </c>
    </row>
    <row r="58" spans="2:18" ht="20" customHeight="1" thickBot="1">
      <c r="C58" s="28"/>
      <c r="D58" s="28"/>
      <c r="E58" s="28"/>
      <c r="F58" s="28"/>
      <c r="G58" s="11"/>
      <c r="K58" s="107" t="s">
        <v>216</v>
      </c>
      <c r="L58" s="4">
        <f>155+60</f>
        <v>215</v>
      </c>
      <c r="M58" s="11"/>
      <c r="O58" s="115" t="s">
        <v>197</v>
      </c>
      <c r="P58" s="4">
        <v>105</v>
      </c>
    </row>
    <row r="59" spans="2:18" ht="20" customHeight="1" thickBot="1">
      <c r="C59" s="28"/>
      <c r="D59" s="28"/>
      <c r="E59" s="28"/>
      <c r="F59" s="28"/>
      <c r="G59" s="11"/>
      <c r="K59" s="107" t="s">
        <v>218</v>
      </c>
      <c r="L59" s="4">
        <f>155+60</f>
        <v>215</v>
      </c>
      <c r="O59" s="116" t="s">
        <v>15</v>
      </c>
      <c r="P59" s="4">
        <v>105</v>
      </c>
      <c r="R59" s="11"/>
    </row>
    <row r="60" spans="2:18" ht="20" customHeight="1" thickBot="1">
      <c r="B60" s="11"/>
      <c r="C60" s="28"/>
      <c r="E60" s="28"/>
      <c r="F60" s="28"/>
      <c r="G60" s="11"/>
      <c r="K60" s="107" t="s">
        <v>527</v>
      </c>
      <c r="L60" s="4">
        <f>5+95+115</f>
        <v>215</v>
      </c>
      <c r="O60" s="109" t="s">
        <v>199</v>
      </c>
      <c r="P60" s="4">
        <v>100</v>
      </c>
      <c r="R60" s="11"/>
    </row>
    <row r="61" spans="2:18" ht="20" customHeight="1" thickBot="1">
      <c r="B61" s="11"/>
      <c r="C61" s="28"/>
      <c r="D61" s="28"/>
      <c r="E61" s="28"/>
      <c r="F61" s="28"/>
      <c r="G61" s="11"/>
      <c r="K61" s="107" t="s">
        <v>172</v>
      </c>
      <c r="L61" s="4">
        <f>140+70</f>
        <v>210</v>
      </c>
      <c r="O61" s="109" t="s">
        <v>201</v>
      </c>
      <c r="P61" s="4">
        <v>100</v>
      </c>
      <c r="R61" s="11"/>
    </row>
    <row r="62" spans="2:18" ht="20" customHeight="1" thickBot="1">
      <c r="D62" s="28"/>
      <c r="E62" s="28"/>
      <c r="G62" s="11"/>
      <c r="K62" s="107" t="s">
        <v>14</v>
      </c>
      <c r="L62" s="4">
        <f>105+105</f>
        <v>210</v>
      </c>
      <c r="O62" s="115" t="s">
        <v>203</v>
      </c>
      <c r="P62" s="4">
        <v>100</v>
      </c>
      <c r="R62" s="11"/>
    </row>
    <row r="63" spans="2:18" ht="20" customHeight="1" thickBot="1">
      <c r="B63" s="11"/>
      <c r="D63" s="28"/>
      <c r="E63" s="28"/>
      <c r="F63" s="28"/>
      <c r="G63" s="11"/>
      <c r="K63" s="107" t="s">
        <v>443</v>
      </c>
      <c r="L63" s="4">
        <f>60+70+80</f>
        <v>210</v>
      </c>
      <c r="O63" s="115" t="s">
        <v>204</v>
      </c>
      <c r="P63" s="4">
        <v>100</v>
      </c>
      <c r="R63" s="11"/>
    </row>
    <row r="64" spans="2:18" ht="20" customHeight="1" thickBot="1">
      <c r="C64" s="28"/>
      <c r="D64" s="28"/>
      <c r="E64" s="28"/>
      <c r="G64" s="11"/>
      <c r="K64" s="107" t="s">
        <v>307</v>
      </c>
      <c r="L64" s="4">
        <f>115+95</f>
        <v>210</v>
      </c>
      <c r="O64" s="115" t="s">
        <v>206</v>
      </c>
      <c r="P64" s="4">
        <v>100</v>
      </c>
      <c r="R64" s="11"/>
    </row>
    <row r="65" spans="2:22" ht="20" customHeight="1" thickBot="1">
      <c r="D65" s="28"/>
      <c r="F65" s="28"/>
      <c r="G65" s="11"/>
      <c r="K65" s="107" t="s">
        <v>290</v>
      </c>
      <c r="L65" s="4">
        <f>125+80</f>
        <v>205</v>
      </c>
      <c r="O65" s="116" t="s">
        <v>24</v>
      </c>
      <c r="P65" s="4">
        <v>100</v>
      </c>
      <c r="R65" s="11"/>
    </row>
    <row r="66" spans="2:22" ht="20" customHeight="1" thickBot="1">
      <c r="C66" s="28"/>
      <c r="D66" s="28"/>
      <c r="E66" s="28"/>
      <c r="F66" s="28"/>
      <c r="G66" s="11"/>
      <c r="K66" s="107" t="s">
        <v>366</v>
      </c>
      <c r="L66" s="4">
        <f>110+90</f>
        <v>200</v>
      </c>
      <c r="O66" s="168" t="s">
        <v>1248</v>
      </c>
      <c r="P66" s="4">
        <v>100</v>
      </c>
      <c r="R66" s="11"/>
      <c r="S66" s="8"/>
      <c r="T66" s="8"/>
      <c r="U66" s="8"/>
      <c r="V66" s="8"/>
    </row>
    <row r="67" spans="2:22" ht="20" customHeight="1" thickBot="1">
      <c r="C67" s="28"/>
      <c r="D67" s="28"/>
      <c r="E67" s="28"/>
      <c r="G67" s="11"/>
      <c r="K67" s="107" t="s">
        <v>34</v>
      </c>
      <c r="L67" s="4">
        <f>75+15+110</f>
        <v>200</v>
      </c>
      <c r="O67" s="115" t="s">
        <v>208</v>
      </c>
      <c r="P67" s="4">
        <v>95</v>
      </c>
      <c r="R67" s="31"/>
      <c r="S67" s="31"/>
      <c r="T67" s="31"/>
      <c r="U67" s="31"/>
      <c r="V67" s="32"/>
    </row>
    <row r="68" spans="2:22" ht="20" customHeight="1" thickBot="1">
      <c r="B68" s="11"/>
      <c r="C68" s="28"/>
      <c r="D68" s="28"/>
      <c r="E68" s="28"/>
      <c r="F68" s="28"/>
      <c r="G68" s="11"/>
      <c r="K68" s="107" t="s">
        <v>175</v>
      </c>
      <c r="L68" s="4">
        <v>190</v>
      </c>
      <c r="O68" s="115" t="s">
        <v>210</v>
      </c>
      <c r="P68" s="4">
        <v>95</v>
      </c>
      <c r="R68" s="31"/>
      <c r="S68" s="31"/>
      <c r="T68" s="31"/>
      <c r="U68" s="31"/>
      <c r="V68" s="32"/>
    </row>
    <row r="69" spans="2:22" ht="20" customHeight="1" thickBot="1">
      <c r="F69" s="28"/>
      <c r="G69" s="11"/>
      <c r="K69" s="107" t="s">
        <v>177</v>
      </c>
      <c r="L69" s="4">
        <v>190</v>
      </c>
      <c r="O69" s="108" t="s">
        <v>211</v>
      </c>
      <c r="P69" s="4">
        <v>95</v>
      </c>
      <c r="Q69" s="28"/>
      <c r="R69" s="31"/>
      <c r="S69" s="31"/>
      <c r="T69" s="31"/>
      <c r="U69" s="31"/>
      <c r="V69" s="32"/>
    </row>
    <row r="70" spans="2:22" ht="20" customHeight="1" thickBot="1">
      <c r="B70" s="11"/>
      <c r="C70" s="28"/>
      <c r="D70" s="28"/>
      <c r="F70" s="28"/>
      <c r="G70" s="11"/>
      <c r="K70" s="107" t="s">
        <v>180</v>
      </c>
      <c r="L70" s="4">
        <v>190</v>
      </c>
      <c r="O70" s="116" t="s">
        <v>29</v>
      </c>
      <c r="P70" s="4">
        <v>95</v>
      </c>
      <c r="Q70" s="28"/>
      <c r="R70" s="31"/>
      <c r="S70" s="31"/>
      <c r="T70" s="31"/>
      <c r="U70" s="31"/>
      <c r="V70" s="32"/>
    </row>
    <row r="71" spans="2:22" ht="20" customHeight="1" thickBot="1">
      <c r="B71" s="11"/>
      <c r="C71" s="28"/>
      <c r="D71" s="28"/>
      <c r="F71" s="28"/>
      <c r="G71" s="11"/>
      <c r="K71" s="107" t="s">
        <v>182</v>
      </c>
      <c r="L71" s="4">
        <v>190</v>
      </c>
      <c r="O71" s="138" t="s">
        <v>696</v>
      </c>
      <c r="P71">
        <v>95</v>
      </c>
      <c r="Q71" s="28"/>
      <c r="R71" s="31"/>
      <c r="S71" s="31"/>
      <c r="T71" s="31"/>
      <c r="U71" s="31"/>
      <c r="V71" s="32"/>
    </row>
    <row r="72" spans="2:22" ht="20" customHeight="1" thickBot="1">
      <c r="B72" s="11"/>
      <c r="D72" s="28"/>
      <c r="E72" s="28"/>
      <c r="F72" s="28"/>
      <c r="G72" s="11"/>
      <c r="K72" s="107" t="s">
        <v>184</v>
      </c>
      <c r="L72" s="4">
        <v>190</v>
      </c>
      <c r="O72" s="168" t="s">
        <v>1278</v>
      </c>
      <c r="P72" s="4">
        <v>95</v>
      </c>
      <c r="R72" s="11"/>
      <c r="S72" s="31"/>
      <c r="T72" s="11"/>
      <c r="U72" s="11"/>
      <c r="V72" s="32"/>
    </row>
    <row r="73" spans="2:22" ht="20" customHeight="1" thickBot="1">
      <c r="B73" s="11"/>
      <c r="C73" s="28"/>
      <c r="D73" s="28"/>
      <c r="E73" s="28"/>
      <c r="F73" s="28"/>
      <c r="G73" s="11"/>
      <c r="K73" s="107" t="s">
        <v>188</v>
      </c>
      <c r="L73" s="4">
        <v>190</v>
      </c>
      <c r="O73" s="115" t="s">
        <v>213</v>
      </c>
      <c r="P73" s="4">
        <v>90</v>
      </c>
      <c r="R73" s="31"/>
      <c r="S73" s="31"/>
      <c r="T73" s="31"/>
      <c r="U73" s="31"/>
      <c r="V73" s="32"/>
    </row>
    <row r="74" spans="2:22" ht="20" customHeight="1" thickBot="1">
      <c r="B74" s="11"/>
      <c r="C74" s="28"/>
      <c r="D74" s="28"/>
      <c r="F74" s="28"/>
      <c r="G74" s="11"/>
      <c r="K74" s="107" t="s">
        <v>190</v>
      </c>
      <c r="L74" s="4">
        <v>190</v>
      </c>
      <c r="O74" s="111" t="s">
        <v>742</v>
      </c>
      <c r="P74">
        <v>90</v>
      </c>
      <c r="R74" s="31"/>
      <c r="S74" s="31"/>
      <c r="T74" s="11"/>
      <c r="U74" s="11"/>
      <c r="V74" s="32"/>
    </row>
    <row r="75" spans="2:22" ht="20" customHeight="1" thickBot="1">
      <c r="B75" s="11"/>
      <c r="C75" s="28"/>
      <c r="F75" s="28"/>
      <c r="G75" s="11"/>
      <c r="K75" s="107" t="s">
        <v>192</v>
      </c>
      <c r="L75" s="4">
        <v>190</v>
      </c>
      <c r="O75" s="168" t="s">
        <v>1250</v>
      </c>
      <c r="P75" s="4">
        <v>90</v>
      </c>
      <c r="Q75" s="28"/>
      <c r="R75" s="31"/>
      <c r="S75" s="31"/>
      <c r="T75" s="31"/>
      <c r="U75" s="31"/>
      <c r="V75" s="32"/>
    </row>
    <row r="76" spans="2:22" ht="20" customHeight="1" thickBot="1">
      <c r="B76" s="11"/>
      <c r="C76" s="28"/>
      <c r="E76" s="28"/>
      <c r="F76" s="28"/>
      <c r="G76" s="11"/>
      <c r="K76" s="108" t="s">
        <v>155</v>
      </c>
      <c r="L76" s="4">
        <f>190</f>
        <v>190</v>
      </c>
      <c r="O76" s="115" t="s">
        <v>129</v>
      </c>
      <c r="P76" s="4">
        <f>70+15</f>
        <v>85</v>
      </c>
      <c r="Q76" s="28"/>
      <c r="R76" s="31"/>
      <c r="S76" s="31"/>
      <c r="T76" s="31"/>
      <c r="U76" s="31"/>
      <c r="V76" s="32"/>
    </row>
    <row r="77" spans="2:22" ht="20" customHeight="1" thickBot="1">
      <c r="B77" s="11"/>
      <c r="C77" s="28"/>
      <c r="D77" s="28"/>
      <c r="E77" s="28"/>
      <c r="F77" s="28"/>
      <c r="G77" s="11"/>
      <c r="K77" s="108" t="s">
        <v>424</v>
      </c>
      <c r="L77" s="4">
        <f>70+120</f>
        <v>190</v>
      </c>
      <c r="O77" s="140" t="s">
        <v>1222</v>
      </c>
      <c r="P77">
        <v>85</v>
      </c>
      <c r="Q77" s="11"/>
      <c r="R77" s="31"/>
      <c r="S77" s="31"/>
      <c r="T77" s="31"/>
      <c r="U77" s="31"/>
      <c r="V77" s="32"/>
    </row>
    <row r="78" spans="2:22" ht="20" customHeight="1" thickBot="1">
      <c r="B78" s="11"/>
      <c r="C78" s="28"/>
      <c r="E78" s="28"/>
      <c r="F78" s="28"/>
      <c r="G78" s="11"/>
      <c r="K78" s="107" t="s">
        <v>196</v>
      </c>
      <c r="L78" s="4">
        <f>125+60</f>
        <v>185</v>
      </c>
      <c r="O78" s="112" t="s">
        <v>260</v>
      </c>
      <c r="P78" s="4">
        <f>50+35</f>
        <v>85</v>
      </c>
      <c r="Q78" s="11"/>
      <c r="R78" s="31"/>
      <c r="S78" s="31"/>
      <c r="T78" s="31"/>
      <c r="U78" s="31"/>
      <c r="V78" s="32"/>
    </row>
    <row r="79" spans="2:22" ht="20" customHeight="1" thickBot="1">
      <c r="C79" s="28"/>
      <c r="D79" s="28"/>
      <c r="E79" s="28"/>
      <c r="F79" s="28"/>
      <c r="G79" s="11"/>
      <c r="K79" s="107" t="s">
        <v>198</v>
      </c>
      <c r="L79" s="4">
        <v>180</v>
      </c>
      <c r="O79" s="138" t="s">
        <v>693</v>
      </c>
      <c r="P79">
        <f>40+45</f>
        <v>85</v>
      </c>
      <c r="Q79" s="11"/>
      <c r="R79" s="31"/>
      <c r="S79" s="31"/>
      <c r="T79" s="31"/>
      <c r="U79" s="31"/>
      <c r="V79" s="32"/>
    </row>
    <row r="80" spans="2:22" ht="20" customHeight="1" thickBot="1">
      <c r="D80" s="28"/>
      <c r="E80" s="28"/>
      <c r="F80" s="28"/>
      <c r="G80" s="11"/>
      <c r="K80" s="107" t="s">
        <v>200</v>
      </c>
      <c r="L80" s="4">
        <v>180</v>
      </c>
      <c r="O80" s="108" t="s">
        <v>215</v>
      </c>
      <c r="P80" s="4">
        <v>80</v>
      </c>
      <c r="Q80" s="11"/>
      <c r="R80" s="31"/>
      <c r="S80" s="31"/>
      <c r="T80" s="31"/>
      <c r="U80" s="31"/>
      <c r="V80" s="32"/>
    </row>
    <row r="81" spans="3:22" ht="20" customHeight="1" thickBot="1">
      <c r="D81" s="28"/>
      <c r="E81" s="28"/>
      <c r="F81" s="28"/>
      <c r="G81" s="11"/>
      <c r="K81" s="107" t="s">
        <v>202</v>
      </c>
      <c r="L81" s="4">
        <v>180</v>
      </c>
      <c r="O81" s="115" t="s">
        <v>217</v>
      </c>
      <c r="P81" s="4">
        <v>80</v>
      </c>
      <c r="Q81" s="11"/>
      <c r="R81" s="31"/>
      <c r="S81" s="31"/>
      <c r="T81" s="31"/>
      <c r="U81" s="31"/>
      <c r="V81" s="32"/>
    </row>
    <row r="82" spans="3:22" ht="20" customHeight="1" thickBot="1">
      <c r="D82" s="28"/>
      <c r="F82" s="28"/>
      <c r="G82" s="11"/>
      <c r="K82" s="107" t="s">
        <v>422</v>
      </c>
      <c r="L82" s="4">
        <f>70+110</f>
        <v>180</v>
      </c>
      <c r="O82" s="116" t="s">
        <v>1208</v>
      </c>
      <c r="P82" s="4">
        <v>80</v>
      </c>
      <c r="Q82" s="11"/>
      <c r="R82" s="31"/>
      <c r="S82" s="31"/>
      <c r="T82" s="31"/>
      <c r="U82" s="31"/>
      <c r="V82" s="32"/>
    </row>
    <row r="83" spans="3:22" ht="20" customHeight="1" thickBot="1">
      <c r="C83" s="28"/>
      <c r="D83" s="28"/>
      <c r="E83" s="28"/>
      <c r="F83" s="28"/>
      <c r="G83" s="11"/>
      <c r="K83" s="107" t="s">
        <v>205</v>
      </c>
      <c r="L83" s="4">
        <v>175</v>
      </c>
      <c r="O83" s="138" t="s">
        <v>1213</v>
      </c>
      <c r="P83">
        <v>80</v>
      </c>
      <c r="Q83" s="11"/>
      <c r="R83" s="31"/>
      <c r="S83" s="31"/>
      <c r="T83" s="31"/>
      <c r="U83" s="31"/>
      <c r="V83" s="32"/>
    </row>
    <row r="84" spans="3:22" ht="20" customHeight="1" thickBot="1">
      <c r="C84" s="28"/>
      <c r="D84" s="28"/>
      <c r="E84" s="28"/>
      <c r="F84" s="28"/>
      <c r="G84" s="11"/>
      <c r="K84" s="107" t="s">
        <v>207</v>
      </c>
      <c r="L84" s="4">
        <v>175</v>
      </c>
      <c r="O84" s="115" t="s">
        <v>219</v>
      </c>
      <c r="P84" s="4">
        <v>75</v>
      </c>
      <c r="Q84" s="11"/>
      <c r="R84" s="31"/>
      <c r="S84" s="31"/>
      <c r="T84" s="31"/>
      <c r="U84" s="31"/>
      <c r="V84" s="32"/>
    </row>
    <row r="85" spans="3:22" ht="20" customHeight="1" thickBot="1">
      <c r="C85" s="28"/>
      <c r="F85" s="28"/>
      <c r="G85" s="11"/>
      <c r="K85" s="110" t="s">
        <v>106</v>
      </c>
      <c r="L85" s="4">
        <f>35+35+105</f>
        <v>175</v>
      </c>
      <c r="O85" s="115" t="s">
        <v>221</v>
      </c>
      <c r="P85" s="4">
        <f>20+55</f>
        <v>75</v>
      </c>
      <c r="Q85" s="11"/>
      <c r="R85" s="31"/>
      <c r="S85" s="31"/>
      <c r="T85" s="31"/>
      <c r="U85" s="31"/>
      <c r="V85" s="32"/>
    </row>
    <row r="86" spans="3:22" ht="20" customHeight="1" thickBot="1">
      <c r="C86" s="28"/>
      <c r="F86" s="28"/>
      <c r="G86" s="11"/>
      <c r="K86" s="107" t="s">
        <v>209</v>
      </c>
      <c r="L86" s="4">
        <v>170</v>
      </c>
      <c r="O86" s="115" t="s">
        <v>223</v>
      </c>
      <c r="P86" s="4">
        <v>75</v>
      </c>
      <c r="R86" s="31"/>
      <c r="S86" s="31"/>
      <c r="T86" s="31"/>
      <c r="U86" s="31"/>
      <c r="V86" s="32"/>
    </row>
    <row r="87" spans="3:22" ht="20" customHeight="1" thickBot="1">
      <c r="C87" s="28"/>
      <c r="E87" s="28"/>
      <c r="F87" s="28"/>
      <c r="G87" s="11"/>
      <c r="K87" s="107" t="s">
        <v>56</v>
      </c>
      <c r="L87" s="4">
        <f>90+75</f>
        <v>165</v>
      </c>
      <c r="O87" s="115" t="s">
        <v>225</v>
      </c>
      <c r="P87" s="4">
        <v>75</v>
      </c>
      <c r="Q87" s="11"/>
      <c r="R87" s="31"/>
      <c r="S87" s="31"/>
      <c r="T87" s="31"/>
      <c r="U87" s="31"/>
      <c r="V87" s="32"/>
    </row>
    <row r="88" spans="3:22" ht="20" customHeight="1" thickBot="1">
      <c r="C88" s="28"/>
      <c r="D88" s="28"/>
      <c r="E88" s="28"/>
      <c r="F88" s="28"/>
      <c r="G88" s="11"/>
      <c r="K88" s="107" t="s">
        <v>378</v>
      </c>
      <c r="L88" s="4">
        <f>100+65</f>
        <v>165</v>
      </c>
      <c r="O88" s="116" t="s">
        <v>227</v>
      </c>
      <c r="P88" s="4">
        <v>75</v>
      </c>
      <c r="Q88" s="11"/>
      <c r="R88" s="31"/>
      <c r="S88" s="31"/>
      <c r="T88" s="31"/>
      <c r="U88" s="31"/>
      <c r="V88" s="32"/>
    </row>
    <row r="89" spans="3:22" ht="20" customHeight="1" thickBot="1">
      <c r="K89" s="107" t="s">
        <v>418</v>
      </c>
      <c r="L89" s="4">
        <f>70+95</f>
        <v>165</v>
      </c>
      <c r="O89" s="116" t="s">
        <v>43</v>
      </c>
      <c r="P89" s="4">
        <v>75</v>
      </c>
      <c r="Q89" s="11"/>
      <c r="R89" s="31"/>
      <c r="S89" s="31"/>
      <c r="T89" s="31"/>
      <c r="U89" s="31"/>
      <c r="V89" s="32"/>
    </row>
    <row r="90" spans="3:22" ht="20" customHeight="1" thickBot="1">
      <c r="K90" s="107" t="s">
        <v>229</v>
      </c>
      <c r="L90" s="4">
        <f>150+15</f>
        <v>165</v>
      </c>
      <c r="O90" s="116" t="s">
        <v>54</v>
      </c>
      <c r="P90" s="4">
        <v>75</v>
      </c>
      <c r="Q90" s="11"/>
      <c r="R90" s="31"/>
      <c r="S90" s="31"/>
      <c r="T90" s="31"/>
      <c r="U90" s="31"/>
      <c r="V90" s="32"/>
    </row>
    <row r="91" spans="3:22" ht="20" customHeight="1" thickBot="1">
      <c r="K91" s="107" t="s">
        <v>232</v>
      </c>
      <c r="L91" s="4">
        <f>150+15</f>
        <v>165</v>
      </c>
      <c r="O91" s="116" t="s">
        <v>57</v>
      </c>
      <c r="P91" s="4">
        <v>75</v>
      </c>
      <c r="Q91" s="11"/>
    </row>
    <row r="92" spans="3:22" ht="20" customHeight="1" thickBot="1">
      <c r="K92" s="107" t="s">
        <v>234</v>
      </c>
      <c r="L92" s="4">
        <f>150+15</f>
        <v>165</v>
      </c>
      <c r="O92" s="140" t="s">
        <v>1214</v>
      </c>
      <c r="P92">
        <v>75</v>
      </c>
      <c r="Q92" s="11"/>
    </row>
    <row r="93" spans="3:22" ht="20" customHeight="1" thickBot="1">
      <c r="K93" s="107" t="s">
        <v>214</v>
      </c>
      <c r="L93" s="4">
        <v>160</v>
      </c>
      <c r="O93" s="108" t="s">
        <v>352</v>
      </c>
      <c r="P93" s="4">
        <f>5+70</f>
        <v>75</v>
      </c>
    </row>
    <row r="94" spans="3:22" ht="20" customHeight="1" thickBot="1">
      <c r="K94" s="107" t="s">
        <v>313</v>
      </c>
      <c r="L94" s="4">
        <f>110+5+45</f>
        <v>160</v>
      </c>
      <c r="O94" s="116" t="s">
        <v>631</v>
      </c>
      <c r="P94" s="4">
        <v>70</v>
      </c>
    </row>
    <row r="95" spans="3:22" ht="20" customHeight="1" thickBot="1">
      <c r="K95" s="107" t="s">
        <v>421</v>
      </c>
      <c r="L95" s="4">
        <f>70+85</f>
        <v>155</v>
      </c>
      <c r="O95" s="111" t="s">
        <v>1215</v>
      </c>
      <c r="P95">
        <v>70</v>
      </c>
    </row>
    <row r="96" spans="3:22" ht="20" customHeight="1" thickBot="1">
      <c r="K96" s="107" t="s">
        <v>425</v>
      </c>
      <c r="L96" s="4">
        <f>70+85</f>
        <v>155</v>
      </c>
      <c r="O96" s="115" t="s">
        <v>233</v>
      </c>
      <c r="P96" s="4">
        <v>65</v>
      </c>
    </row>
    <row r="97" spans="11:20" ht="20" customHeight="1" thickBot="1">
      <c r="K97" s="107" t="s">
        <v>426</v>
      </c>
      <c r="L97" s="4">
        <f>70+85</f>
        <v>155</v>
      </c>
      <c r="O97" s="117" t="s">
        <v>235</v>
      </c>
      <c r="P97" s="4">
        <v>65</v>
      </c>
      <c r="R97" s="11"/>
      <c r="S97" s="11"/>
      <c r="T97" s="29"/>
    </row>
    <row r="98" spans="11:20" ht="20" customHeight="1" thickBot="1">
      <c r="K98" s="107" t="s">
        <v>261</v>
      </c>
      <c r="L98" s="4">
        <f>135+5+15</f>
        <v>155</v>
      </c>
      <c r="O98" s="117" t="s">
        <v>237</v>
      </c>
      <c r="P98" s="4">
        <v>65</v>
      </c>
    </row>
    <row r="99" spans="11:20" ht="20" customHeight="1" thickBot="1">
      <c r="K99" s="107" t="s">
        <v>220</v>
      </c>
      <c r="L99" s="4">
        <v>150</v>
      </c>
      <c r="O99" s="111" t="s">
        <v>69</v>
      </c>
      <c r="P99" s="4">
        <v>65</v>
      </c>
    </row>
    <row r="100" spans="11:20" ht="20" customHeight="1" thickBot="1">
      <c r="K100" s="107" t="s">
        <v>222</v>
      </c>
      <c r="L100" s="4">
        <v>150</v>
      </c>
      <c r="O100" s="111" t="s">
        <v>714</v>
      </c>
      <c r="P100">
        <v>65</v>
      </c>
    </row>
    <row r="101" spans="11:20" ht="20" customHeight="1" thickBot="1">
      <c r="K101" s="107" t="s">
        <v>224</v>
      </c>
      <c r="L101" s="4">
        <v>150</v>
      </c>
      <c r="O101" s="168" t="s">
        <v>745</v>
      </c>
      <c r="P101" s="4">
        <v>65</v>
      </c>
    </row>
    <row r="102" spans="11:20" ht="20" customHeight="1" thickBot="1">
      <c r="K102" s="107" t="s">
        <v>226</v>
      </c>
      <c r="L102" s="4">
        <v>150</v>
      </c>
      <c r="O102" s="168" t="s">
        <v>746</v>
      </c>
      <c r="P102" s="4">
        <v>65</v>
      </c>
    </row>
    <row r="103" spans="11:20" ht="20" customHeight="1" thickBot="1">
      <c r="K103" s="107" t="s">
        <v>228</v>
      </c>
      <c r="L103" s="4">
        <v>150</v>
      </c>
      <c r="O103" s="109" t="s">
        <v>241</v>
      </c>
      <c r="P103" s="4">
        <v>60</v>
      </c>
    </row>
    <row r="104" spans="11:20" ht="20" customHeight="1" thickBot="1">
      <c r="K104" s="107" t="s">
        <v>231</v>
      </c>
      <c r="L104" s="4">
        <v>150</v>
      </c>
      <c r="O104" s="115" t="s">
        <v>243</v>
      </c>
      <c r="P104" s="4">
        <v>60</v>
      </c>
    </row>
    <row r="105" spans="11:20" ht="20" customHeight="1" thickBot="1">
      <c r="K105" s="107" t="s">
        <v>236</v>
      </c>
      <c r="L105" s="4">
        <v>150</v>
      </c>
      <c r="O105" s="111" t="s">
        <v>1216</v>
      </c>
      <c r="P105">
        <v>60</v>
      </c>
    </row>
    <row r="106" spans="11:20" ht="20" customHeight="1" thickBot="1">
      <c r="K106" s="107" t="s">
        <v>238</v>
      </c>
      <c r="L106" s="4">
        <v>150</v>
      </c>
      <c r="O106" s="112" t="s">
        <v>1256</v>
      </c>
      <c r="P106" s="4">
        <v>60</v>
      </c>
      <c r="Q106" s="11"/>
    </row>
    <row r="107" spans="11:20" ht="20" customHeight="1" thickBot="1">
      <c r="K107" s="107" t="s">
        <v>240</v>
      </c>
      <c r="L107" s="4">
        <v>150</v>
      </c>
      <c r="O107" s="115" t="s">
        <v>246</v>
      </c>
      <c r="P107" s="4">
        <v>55</v>
      </c>
    </row>
    <row r="108" spans="11:20" ht="20" customHeight="1" thickBot="1">
      <c r="K108" s="107" t="s">
        <v>242</v>
      </c>
      <c r="L108" s="4">
        <v>150</v>
      </c>
      <c r="O108" s="115" t="s">
        <v>248</v>
      </c>
      <c r="P108" s="4">
        <v>55</v>
      </c>
    </row>
    <row r="109" spans="11:20" ht="20" customHeight="1" thickBot="1">
      <c r="K109" s="107" t="s">
        <v>244</v>
      </c>
      <c r="L109" s="4">
        <v>150</v>
      </c>
      <c r="O109" s="115" t="s">
        <v>108</v>
      </c>
      <c r="P109" s="4">
        <f>20+35</f>
        <v>55</v>
      </c>
    </row>
    <row r="110" spans="11:20" ht="20" customHeight="1" thickBot="1">
      <c r="K110" s="107" t="s">
        <v>245</v>
      </c>
      <c r="L110" s="4">
        <v>150</v>
      </c>
      <c r="O110" s="116" t="s">
        <v>74</v>
      </c>
      <c r="P110" s="4">
        <v>55</v>
      </c>
    </row>
    <row r="111" spans="11:20" ht="20" customHeight="1" thickBot="1">
      <c r="K111" s="107" t="s">
        <v>247</v>
      </c>
      <c r="L111" s="4">
        <v>150</v>
      </c>
      <c r="O111" s="116" t="s">
        <v>83</v>
      </c>
      <c r="P111" s="4">
        <v>55</v>
      </c>
    </row>
    <row r="112" spans="11:20" ht="20" customHeight="1" thickBot="1">
      <c r="K112" s="107" t="s">
        <v>249</v>
      </c>
      <c r="L112" s="4">
        <v>150</v>
      </c>
      <c r="O112" s="168" t="s">
        <v>1258</v>
      </c>
      <c r="P112" s="4">
        <v>55</v>
      </c>
    </row>
    <row r="113" spans="11:20" ht="20" customHeight="1" thickBot="1">
      <c r="K113" s="107" t="s">
        <v>662</v>
      </c>
      <c r="L113" s="4">
        <f>40+110</f>
        <v>150</v>
      </c>
      <c r="O113" s="115" t="s">
        <v>254</v>
      </c>
      <c r="P113" s="4">
        <v>50</v>
      </c>
    </row>
    <row r="114" spans="11:20" ht="20" customHeight="1" thickBot="1">
      <c r="K114" s="107" t="s">
        <v>255</v>
      </c>
      <c r="L114" s="4">
        <v>145</v>
      </c>
      <c r="O114" s="116" t="s">
        <v>258</v>
      </c>
      <c r="P114" s="4">
        <v>50</v>
      </c>
    </row>
    <row r="115" spans="11:20" ht="20" customHeight="1" thickBot="1">
      <c r="K115" s="108" t="s">
        <v>31</v>
      </c>
      <c r="L115" s="4">
        <f>5+95+45</f>
        <v>145</v>
      </c>
      <c r="O115" s="116" t="s">
        <v>87</v>
      </c>
      <c r="P115" s="4">
        <v>50</v>
      </c>
    </row>
    <row r="116" spans="11:20" ht="20" customHeight="1" thickBot="1">
      <c r="K116" s="107" t="s">
        <v>444</v>
      </c>
      <c r="L116" s="4">
        <f>60+85</f>
        <v>145</v>
      </c>
      <c r="O116" s="138" t="s">
        <v>1217</v>
      </c>
      <c r="P116">
        <v>50</v>
      </c>
    </row>
    <row r="117" spans="11:20" ht="20" customHeight="1" thickBot="1">
      <c r="K117" s="110" t="s">
        <v>107</v>
      </c>
      <c r="L117" s="4">
        <f>35+5+105</f>
        <v>145</v>
      </c>
      <c r="O117" s="109" t="s">
        <v>262</v>
      </c>
      <c r="P117" s="4">
        <v>45</v>
      </c>
      <c r="R117" s="11"/>
      <c r="S117" s="11"/>
      <c r="T117" s="29"/>
    </row>
    <row r="118" spans="11:20" ht="20" customHeight="1" thickBot="1">
      <c r="K118" s="107" t="s">
        <v>259</v>
      </c>
      <c r="L118" s="4">
        <v>140</v>
      </c>
      <c r="O118" s="115" t="s">
        <v>264</v>
      </c>
      <c r="P118" s="4">
        <v>45</v>
      </c>
      <c r="R118" s="11"/>
      <c r="S118" s="11"/>
      <c r="T118" s="29"/>
    </row>
    <row r="119" spans="11:20" ht="20" customHeight="1" thickBot="1">
      <c r="K119" s="107" t="s">
        <v>263</v>
      </c>
      <c r="L119" s="4">
        <v>140</v>
      </c>
      <c r="O119" s="115" t="s">
        <v>266</v>
      </c>
      <c r="P119" s="4">
        <v>45</v>
      </c>
      <c r="R119" s="11"/>
      <c r="S119" s="11"/>
      <c r="T119" s="29"/>
    </row>
    <row r="120" spans="11:20" ht="20" customHeight="1" thickBot="1">
      <c r="K120" s="107" t="s">
        <v>265</v>
      </c>
      <c r="L120" s="4">
        <v>140</v>
      </c>
      <c r="O120" s="115" t="s">
        <v>268</v>
      </c>
      <c r="P120" s="4">
        <v>45</v>
      </c>
      <c r="R120" s="11"/>
      <c r="S120" s="11"/>
      <c r="T120" s="29"/>
    </row>
    <row r="121" spans="11:20" ht="20" customHeight="1" thickBot="1">
      <c r="K121" s="107" t="s">
        <v>267</v>
      </c>
      <c r="L121" s="4">
        <f>65+75</f>
        <v>140</v>
      </c>
      <c r="O121" s="116" t="s">
        <v>95</v>
      </c>
      <c r="P121" s="4">
        <v>45</v>
      </c>
      <c r="R121" s="11"/>
      <c r="S121" s="11"/>
      <c r="T121" s="29"/>
    </row>
    <row r="122" spans="11:20" ht="20" customHeight="1" thickBot="1">
      <c r="K122" s="107" t="s">
        <v>269</v>
      </c>
      <c r="L122" s="4">
        <f>135+5</f>
        <v>140</v>
      </c>
      <c r="O122" s="138" t="s">
        <v>687</v>
      </c>
      <c r="P122">
        <v>45</v>
      </c>
      <c r="R122" s="11"/>
      <c r="S122" s="11"/>
      <c r="T122" s="29"/>
    </row>
    <row r="123" spans="11:20" ht="20" customHeight="1" thickBot="1">
      <c r="K123" s="107" t="s">
        <v>343</v>
      </c>
      <c r="L123" s="4">
        <f>110+30</f>
        <v>140</v>
      </c>
      <c r="O123" s="168" t="s">
        <v>144</v>
      </c>
      <c r="P123" s="4">
        <f>5+40</f>
        <v>45</v>
      </c>
      <c r="R123" s="11"/>
      <c r="S123" s="11"/>
      <c r="T123" s="29"/>
    </row>
    <row r="124" spans="11:20" ht="20" customHeight="1" thickBot="1">
      <c r="K124" s="107" t="s">
        <v>271</v>
      </c>
      <c r="L124" s="4">
        <v>135</v>
      </c>
      <c r="O124" s="115" t="s">
        <v>270</v>
      </c>
      <c r="P124" s="4">
        <v>40</v>
      </c>
      <c r="R124" s="11"/>
      <c r="S124" s="11"/>
      <c r="T124" s="29"/>
    </row>
    <row r="125" spans="11:20" ht="20" customHeight="1" thickBot="1">
      <c r="K125" s="107" t="s">
        <v>273</v>
      </c>
      <c r="L125" s="4">
        <v>135</v>
      </c>
      <c r="O125" s="115" t="s">
        <v>272</v>
      </c>
      <c r="P125" s="4">
        <f>10+30</f>
        <v>40</v>
      </c>
    </row>
    <row r="126" spans="11:20" ht="20" customHeight="1" thickBot="1">
      <c r="K126" s="107" t="s">
        <v>275</v>
      </c>
      <c r="L126" s="4">
        <v>135</v>
      </c>
      <c r="O126" s="115" t="s">
        <v>274</v>
      </c>
      <c r="P126" s="4">
        <v>40</v>
      </c>
      <c r="Q126" s="11"/>
    </row>
    <row r="127" spans="11:20" ht="20" customHeight="1" thickBot="1">
      <c r="K127" s="107" t="s">
        <v>414</v>
      </c>
      <c r="L127" s="4">
        <f>70+65</f>
        <v>135</v>
      </c>
      <c r="O127" s="115" t="s">
        <v>276</v>
      </c>
      <c r="P127" s="4">
        <v>40</v>
      </c>
      <c r="Q127" s="11"/>
    </row>
    <row r="128" spans="11:20" ht="20" customHeight="1" thickBot="1">
      <c r="K128" s="107" t="s">
        <v>278</v>
      </c>
      <c r="L128" s="4">
        <v>130</v>
      </c>
      <c r="O128" s="115" t="s">
        <v>277</v>
      </c>
      <c r="P128" s="4">
        <v>40</v>
      </c>
    </row>
    <row r="129" spans="11:22" ht="20" customHeight="1" thickBot="1">
      <c r="K129" s="107" t="s">
        <v>280</v>
      </c>
      <c r="L129" s="4">
        <v>130</v>
      </c>
      <c r="O129" s="117" t="s">
        <v>279</v>
      </c>
      <c r="P129" s="4">
        <v>40</v>
      </c>
      <c r="Q129" s="11"/>
    </row>
    <row r="130" spans="11:22" ht="20" customHeight="1" thickBot="1">
      <c r="K130" s="107" t="s">
        <v>282</v>
      </c>
      <c r="L130" s="4">
        <v>130</v>
      </c>
      <c r="O130" s="115" t="s">
        <v>281</v>
      </c>
      <c r="P130" s="4">
        <v>35</v>
      </c>
      <c r="Q130" s="11"/>
    </row>
    <row r="131" spans="11:22" ht="20" customHeight="1" thickBot="1">
      <c r="K131" s="107" t="s">
        <v>412</v>
      </c>
      <c r="L131" s="4">
        <f>70+60</f>
        <v>130</v>
      </c>
      <c r="O131" s="115" t="s">
        <v>283</v>
      </c>
      <c r="P131" s="4">
        <v>35</v>
      </c>
      <c r="Q131" s="11"/>
    </row>
    <row r="132" spans="11:22" ht="20" customHeight="1" thickBot="1">
      <c r="K132" s="107" t="s">
        <v>76</v>
      </c>
      <c r="L132" s="4">
        <f>55+40+35</f>
        <v>130</v>
      </c>
      <c r="O132" s="115" t="s">
        <v>284</v>
      </c>
      <c r="P132" s="4">
        <v>35</v>
      </c>
      <c r="Q132" s="11"/>
    </row>
    <row r="133" spans="11:22" ht="20" customHeight="1" thickBot="1">
      <c r="K133" s="107" t="s">
        <v>469</v>
      </c>
      <c r="L133" s="4">
        <f>40+70+20</f>
        <v>130</v>
      </c>
      <c r="O133" s="115" t="s">
        <v>286</v>
      </c>
      <c r="P133" s="4">
        <v>35</v>
      </c>
      <c r="Q133" s="11"/>
    </row>
    <row r="134" spans="11:22" ht="20" customHeight="1" thickBot="1">
      <c r="K134" s="107" t="s">
        <v>285</v>
      </c>
      <c r="L134" s="4">
        <v>125</v>
      </c>
      <c r="O134" s="111" t="s">
        <v>100</v>
      </c>
      <c r="P134" s="4">
        <v>35</v>
      </c>
    </row>
    <row r="135" spans="11:22" ht="20" customHeight="1" thickBot="1">
      <c r="K135" s="107" t="s">
        <v>287</v>
      </c>
      <c r="L135" s="4">
        <v>125</v>
      </c>
      <c r="O135" s="138" t="s">
        <v>1218</v>
      </c>
      <c r="P135">
        <v>35</v>
      </c>
    </row>
    <row r="136" spans="11:22" ht="20" customHeight="1" thickBot="1">
      <c r="K136" s="107" t="s">
        <v>288</v>
      </c>
      <c r="L136" s="4">
        <v>125</v>
      </c>
      <c r="O136" s="108" t="s">
        <v>289</v>
      </c>
      <c r="P136" s="4">
        <v>30</v>
      </c>
    </row>
    <row r="137" spans="11:22" ht="20" customHeight="1" thickBot="1">
      <c r="K137" s="107" t="s">
        <v>292</v>
      </c>
      <c r="L137" s="4">
        <v>125</v>
      </c>
      <c r="O137" s="115" t="s">
        <v>291</v>
      </c>
      <c r="P137" s="4">
        <v>30</v>
      </c>
    </row>
    <row r="138" spans="11:22" ht="20" customHeight="1" thickBot="1">
      <c r="K138" s="107" t="s">
        <v>294</v>
      </c>
      <c r="L138" s="4">
        <v>120</v>
      </c>
      <c r="O138" s="115" t="s">
        <v>293</v>
      </c>
      <c r="P138" s="4">
        <v>30</v>
      </c>
    </row>
    <row r="139" spans="11:22" ht="20" customHeight="1" thickBot="1">
      <c r="K139" s="107" t="s">
        <v>296</v>
      </c>
      <c r="L139" s="4">
        <v>120</v>
      </c>
      <c r="O139" s="115" t="s">
        <v>295</v>
      </c>
      <c r="P139" s="4">
        <v>30</v>
      </c>
    </row>
    <row r="140" spans="11:22" ht="20" customHeight="1" thickBot="1">
      <c r="K140" s="107" t="s">
        <v>298</v>
      </c>
      <c r="L140" s="4">
        <f>115+5</f>
        <v>120</v>
      </c>
      <c r="O140" s="115" t="s">
        <v>297</v>
      </c>
      <c r="P140" s="4">
        <v>30</v>
      </c>
      <c r="R140" s="11"/>
      <c r="S140" s="11"/>
      <c r="T140" s="29"/>
    </row>
    <row r="141" spans="11:22" ht="20" customHeight="1" thickBot="1">
      <c r="K141" s="107" t="s">
        <v>300</v>
      </c>
      <c r="L141" s="4">
        <v>120</v>
      </c>
      <c r="O141" s="138" t="s">
        <v>1219</v>
      </c>
      <c r="P141">
        <v>30</v>
      </c>
      <c r="R141" s="97"/>
      <c r="S141" s="97"/>
      <c r="T141" s="97"/>
      <c r="U141" s="97"/>
      <c r="V141" s="98"/>
    </row>
    <row r="142" spans="11:22" ht="20" customHeight="1" thickBot="1">
      <c r="K142" s="107" t="s">
        <v>302</v>
      </c>
      <c r="L142" s="4">
        <v>120</v>
      </c>
      <c r="O142" s="168" t="s">
        <v>787</v>
      </c>
      <c r="P142" s="4">
        <v>30</v>
      </c>
      <c r="R142" s="97"/>
      <c r="S142" s="97"/>
      <c r="T142" s="97"/>
      <c r="U142" s="97"/>
      <c r="V142" s="98"/>
    </row>
    <row r="143" spans="11:22" ht="20" customHeight="1" thickBot="1">
      <c r="K143" s="109" t="s">
        <v>162</v>
      </c>
      <c r="L143" s="4">
        <v>120</v>
      </c>
      <c r="O143" s="115" t="s">
        <v>299</v>
      </c>
      <c r="P143" s="4">
        <v>25</v>
      </c>
      <c r="R143" s="97"/>
      <c r="S143" s="97"/>
      <c r="T143" s="97"/>
      <c r="U143" s="97"/>
      <c r="V143" s="98"/>
    </row>
    <row r="144" spans="11:22" ht="20" customHeight="1" thickBot="1">
      <c r="K144" s="109" t="s">
        <v>165</v>
      </c>
      <c r="L144" s="4">
        <v>120</v>
      </c>
      <c r="O144" s="115" t="s">
        <v>301</v>
      </c>
      <c r="P144" s="4">
        <v>25</v>
      </c>
      <c r="Q144" s="11"/>
      <c r="R144" s="97"/>
      <c r="S144" s="97"/>
      <c r="T144" s="97"/>
      <c r="U144" s="97"/>
      <c r="V144" s="98"/>
    </row>
    <row r="145" spans="11:22" ht="20" customHeight="1" thickBot="1">
      <c r="K145" s="111" t="s">
        <v>620</v>
      </c>
      <c r="L145" s="4">
        <v>120</v>
      </c>
      <c r="O145" s="115" t="s">
        <v>303</v>
      </c>
      <c r="P145" s="4">
        <v>25</v>
      </c>
      <c r="Q145" s="11"/>
      <c r="R145" s="97"/>
      <c r="S145" s="97"/>
      <c r="T145" s="97"/>
      <c r="U145" s="97"/>
      <c r="V145" s="98"/>
    </row>
    <row r="146" spans="11:22" ht="20" customHeight="1" thickBot="1">
      <c r="K146" s="107" t="s">
        <v>494</v>
      </c>
      <c r="L146" s="4">
        <f>20+100</f>
        <v>120</v>
      </c>
      <c r="O146" s="117" t="s">
        <v>304</v>
      </c>
      <c r="P146" s="4">
        <v>25</v>
      </c>
      <c r="Q146" s="11"/>
      <c r="R146" s="97"/>
      <c r="S146" s="97"/>
      <c r="T146" s="97"/>
      <c r="U146" s="97"/>
      <c r="V146" s="98"/>
    </row>
    <row r="147" spans="11:22" ht="20" customHeight="1" thickBot="1">
      <c r="K147" s="107" t="s">
        <v>311</v>
      </c>
      <c r="L147" s="4">
        <f>110+5</f>
        <v>115</v>
      </c>
      <c r="O147" s="115" t="s">
        <v>305</v>
      </c>
      <c r="P147" s="4">
        <v>25</v>
      </c>
      <c r="Q147" s="11"/>
      <c r="R147" s="97"/>
      <c r="S147" s="97"/>
      <c r="T147" s="97"/>
      <c r="U147" s="97"/>
      <c r="V147" s="98"/>
    </row>
    <row r="148" spans="11:22" ht="20" customHeight="1" thickBot="1">
      <c r="K148" s="107" t="s">
        <v>314</v>
      </c>
      <c r="L148" s="4">
        <v>115</v>
      </c>
      <c r="O148" s="168" t="s">
        <v>115</v>
      </c>
      <c r="P148" s="4">
        <v>25</v>
      </c>
      <c r="Q148" s="11"/>
      <c r="R148" s="97"/>
      <c r="S148" s="97"/>
      <c r="T148" s="97"/>
      <c r="U148" s="97"/>
      <c r="V148" s="98"/>
    </row>
    <row r="149" spans="11:22" ht="20" customHeight="1" thickBot="1">
      <c r="K149" s="107" t="s">
        <v>316</v>
      </c>
      <c r="L149" s="4">
        <v>115</v>
      </c>
      <c r="O149" s="138" t="s">
        <v>1220</v>
      </c>
      <c r="P149">
        <v>25</v>
      </c>
      <c r="Q149" s="11"/>
      <c r="R149" s="97"/>
      <c r="S149" s="97"/>
      <c r="T149" s="97"/>
      <c r="U149" s="97"/>
      <c r="V149" s="98"/>
    </row>
    <row r="150" spans="11:22" ht="20" customHeight="1" thickBot="1">
      <c r="K150" s="107" t="s">
        <v>318</v>
      </c>
      <c r="L150" s="4">
        <f>85+30</f>
        <v>115</v>
      </c>
      <c r="O150" s="115" t="s">
        <v>306</v>
      </c>
      <c r="P150" s="4">
        <v>20</v>
      </c>
      <c r="Q150" s="11"/>
      <c r="R150" s="97"/>
      <c r="S150" s="97"/>
      <c r="T150" s="97"/>
      <c r="U150" s="97"/>
      <c r="V150" s="98"/>
    </row>
    <row r="151" spans="11:22" ht="20" customHeight="1" thickBot="1">
      <c r="K151" s="107" t="s">
        <v>625</v>
      </c>
      <c r="L151" s="4">
        <v>115</v>
      </c>
      <c r="O151" s="115" t="s">
        <v>308</v>
      </c>
      <c r="P151" s="4">
        <v>20</v>
      </c>
      <c r="Q151" s="11"/>
      <c r="R151" s="97"/>
      <c r="S151" s="97"/>
      <c r="T151" s="97"/>
      <c r="U151" s="97"/>
      <c r="V151" s="98"/>
    </row>
    <row r="152" spans="11:22" ht="20" customHeight="1" thickBot="1">
      <c r="K152" s="107" t="s">
        <v>626</v>
      </c>
      <c r="L152" s="4">
        <v>115</v>
      </c>
      <c r="O152" s="115" t="s">
        <v>310</v>
      </c>
      <c r="P152" s="4">
        <v>20</v>
      </c>
      <c r="Q152" s="11"/>
      <c r="R152" s="97"/>
      <c r="S152" s="97"/>
      <c r="T152" s="97"/>
      <c r="U152" s="97"/>
      <c r="V152" s="98"/>
    </row>
    <row r="153" spans="11:22" ht="20" customHeight="1" thickBot="1">
      <c r="K153" s="111" t="s">
        <v>67</v>
      </c>
      <c r="L153" s="4">
        <f>65+50</f>
        <v>115</v>
      </c>
      <c r="O153" s="115" t="s">
        <v>312</v>
      </c>
      <c r="P153" s="4">
        <v>20</v>
      </c>
      <c r="Q153" s="11"/>
      <c r="R153" s="97"/>
      <c r="S153" s="97"/>
      <c r="T153" s="97"/>
      <c r="U153" s="97"/>
      <c r="V153" s="98"/>
    </row>
    <row r="154" spans="11:22" ht="20" customHeight="1" thickBot="1">
      <c r="K154" s="107" t="s">
        <v>322</v>
      </c>
      <c r="L154" s="4">
        <v>110</v>
      </c>
      <c r="O154" s="168" t="s">
        <v>121</v>
      </c>
      <c r="P154" s="4">
        <v>20</v>
      </c>
      <c r="Q154" s="11"/>
      <c r="R154" s="97"/>
      <c r="S154" s="97"/>
      <c r="T154" s="97"/>
      <c r="U154" s="97"/>
      <c r="V154" s="98"/>
    </row>
    <row r="155" spans="11:22" ht="20" customHeight="1" thickBot="1">
      <c r="K155" s="107" t="s">
        <v>324</v>
      </c>
      <c r="L155" s="4">
        <v>110</v>
      </c>
      <c r="O155" s="115" t="s">
        <v>315</v>
      </c>
      <c r="P155" s="104">
        <v>15</v>
      </c>
      <c r="Q155" s="11"/>
      <c r="R155" s="97"/>
      <c r="S155" s="97"/>
      <c r="T155" s="97"/>
      <c r="U155" s="97"/>
      <c r="V155" s="98"/>
    </row>
    <row r="156" spans="11:22" ht="20" customHeight="1" thickBot="1">
      <c r="K156" s="107" t="s">
        <v>326</v>
      </c>
      <c r="L156" s="4">
        <v>110</v>
      </c>
      <c r="O156" s="115" t="s">
        <v>317</v>
      </c>
      <c r="P156" s="4">
        <v>15</v>
      </c>
      <c r="Q156" s="11"/>
      <c r="R156" s="100"/>
      <c r="S156" s="100"/>
      <c r="T156" s="100"/>
      <c r="U156" s="100"/>
      <c r="V156" s="98"/>
    </row>
    <row r="157" spans="11:22" ht="20" customHeight="1" thickBot="1">
      <c r="K157" s="107" t="s">
        <v>328</v>
      </c>
      <c r="L157" s="4">
        <v>110</v>
      </c>
      <c r="O157" s="141" t="s">
        <v>319</v>
      </c>
      <c r="P157" s="4">
        <v>15</v>
      </c>
      <c r="Q157" s="11"/>
      <c r="R157" s="100"/>
      <c r="S157" s="101"/>
      <c r="T157" s="101"/>
      <c r="U157" s="101"/>
      <c r="V157" s="98"/>
    </row>
    <row r="158" spans="11:22" ht="20" customHeight="1" thickBot="1">
      <c r="K158" s="107" t="s">
        <v>330</v>
      </c>
      <c r="L158" s="4">
        <v>110</v>
      </c>
      <c r="O158" s="141" t="s">
        <v>320</v>
      </c>
      <c r="P158" s="4">
        <v>15</v>
      </c>
      <c r="Q158" s="11"/>
      <c r="R158" s="100"/>
      <c r="S158" s="100"/>
      <c r="T158" s="100"/>
      <c r="U158" s="101"/>
      <c r="V158" s="98"/>
    </row>
    <row r="159" spans="11:22" ht="17" thickBot="1">
      <c r="K159" s="107" t="s">
        <v>332</v>
      </c>
      <c r="L159" s="4">
        <v>110</v>
      </c>
      <c r="O159" s="141" t="s">
        <v>321</v>
      </c>
      <c r="P159" s="4">
        <v>15</v>
      </c>
      <c r="Q159" s="11"/>
      <c r="R159" s="100"/>
      <c r="S159" s="100"/>
      <c r="T159" s="100"/>
      <c r="U159" s="100"/>
      <c r="V159" s="98"/>
    </row>
    <row r="160" spans="11:22" ht="20" customHeight="1" thickBot="1">
      <c r="K160" s="107" t="s">
        <v>333</v>
      </c>
      <c r="L160" s="4">
        <v>110</v>
      </c>
      <c r="O160" s="141" t="s">
        <v>323</v>
      </c>
      <c r="P160" s="4">
        <v>15</v>
      </c>
      <c r="Q160" s="11"/>
      <c r="R160" s="100"/>
      <c r="S160" s="100"/>
      <c r="T160" s="100"/>
      <c r="U160" s="100"/>
      <c r="V160" s="98"/>
    </row>
    <row r="161" spans="11:22" ht="20" customHeight="1" thickBot="1">
      <c r="K161" s="107" t="s">
        <v>335</v>
      </c>
      <c r="L161" s="4">
        <v>110</v>
      </c>
      <c r="O161" s="169" t="s">
        <v>855</v>
      </c>
      <c r="P161" s="4">
        <v>15</v>
      </c>
      <c r="Q161" s="11"/>
      <c r="R161" s="100"/>
      <c r="S161" s="100"/>
      <c r="T161" s="100"/>
      <c r="U161" s="100"/>
      <c r="V161" s="98"/>
    </row>
    <row r="162" spans="11:22" ht="20" customHeight="1" thickBot="1">
      <c r="K162" s="107" t="s">
        <v>337</v>
      </c>
      <c r="L162" s="4">
        <v>110</v>
      </c>
      <c r="O162" s="141" t="s">
        <v>327</v>
      </c>
      <c r="P162" s="4">
        <v>10</v>
      </c>
      <c r="Q162" s="11"/>
      <c r="R162" s="11"/>
      <c r="S162" s="11"/>
      <c r="T162" s="11"/>
      <c r="U162" s="11"/>
    </row>
    <row r="163" spans="11:22" ht="20" customHeight="1" thickBot="1">
      <c r="K163" s="107" t="s">
        <v>339</v>
      </c>
      <c r="L163" s="4">
        <v>110</v>
      </c>
      <c r="O163" s="141" t="s">
        <v>329</v>
      </c>
      <c r="P163" s="4">
        <v>10</v>
      </c>
      <c r="Q163" s="11"/>
      <c r="R163" s="11"/>
      <c r="S163" s="11"/>
      <c r="T163" s="11"/>
      <c r="U163" s="11"/>
    </row>
    <row r="164" spans="11:22" ht="20" customHeight="1" thickBot="1">
      <c r="K164" s="107" t="s">
        <v>341</v>
      </c>
      <c r="L164" s="4">
        <v>110</v>
      </c>
      <c r="O164" s="141" t="s">
        <v>331</v>
      </c>
      <c r="P164" s="4">
        <v>10</v>
      </c>
      <c r="Q164" s="11"/>
      <c r="R164" s="11"/>
      <c r="S164" s="11"/>
      <c r="T164" s="11"/>
      <c r="U164" s="11"/>
    </row>
    <row r="165" spans="11:22" ht="20" customHeight="1" thickBot="1">
      <c r="K165" s="107" t="s">
        <v>345</v>
      </c>
      <c r="L165" s="4">
        <v>110</v>
      </c>
      <c r="O165" s="139" t="s">
        <v>614</v>
      </c>
      <c r="P165" s="4">
        <v>10</v>
      </c>
    </row>
    <row r="166" spans="11:22" ht="20" customHeight="1" thickBot="1">
      <c r="K166" s="107" t="s">
        <v>347</v>
      </c>
      <c r="L166" s="4">
        <v>110</v>
      </c>
      <c r="O166" s="141" t="s">
        <v>334</v>
      </c>
      <c r="P166" s="4">
        <v>10</v>
      </c>
    </row>
    <row r="167" spans="11:22" ht="20" customHeight="1" thickBot="1">
      <c r="K167" s="107" t="s">
        <v>349</v>
      </c>
      <c r="L167" s="4">
        <v>110</v>
      </c>
      <c r="O167" s="141" t="s">
        <v>336</v>
      </c>
      <c r="P167" s="4">
        <v>10</v>
      </c>
    </row>
    <row r="168" spans="11:22" ht="20" customHeight="1" thickBot="1">
      <c r="K168" s="107" t="s">
        <v>351</v>
      </c>
      <c r="L168" s="4">
        <v>110</v>
      </c>
      <c r="O168" s="141" t="s">
        <v>338</v>
      </c>
      <c r="P168" s="4">
        <v>10</v>
      </c>
    </row>
    <row r="169" spans="11:22" ht="20" customHeight="1" thickBot="1">
      <c r="K169" s="108" t="s">
        <v>353</v>
      </c>
      <c r="L169" s="4">
        <v>110</v>
      </c>
      <c r="O169" s="170" t="s">
        <v>135</v>
      </c>
      <c r="P169" s="4">
        <v>10</v>
      </c>
    </row>
    <row r="170" spans="11:22" ht="20" customHeight="1" thickBot="1">
      <c r="K170" s="107" t="s">
        <v>355</v>
      </c>
      <c r="L170" s="4">
        <v>110</v>
      </c>
      <c r="O170" s="170" t="s">
        <v>138</v>
      </c>
      <c r="P170" s="4">
        <v>10</v>
      </c>
    </row>
    <row r="171" spans="11:22" ht="20" customHeight="1" thickBot="1">
      <c r="K171" s="108" t="s">
        <v>357</v>
      </c>
      <c r="L171" s="4">
        <v>110</v>
      </c>
      <c r="O171" s="138" t="s">
        <v>1221</v>
      </c>
      <c r="P171">
        <v>10</v>
      </c>
    </row>
    <row r="172" spans="11:22" ht="20" customHeight="1" thickBot="1">
      <c r="K172" s="108" t="s">
        <v>359</v>
      </c>
      <c r="L172" s="4">
        <v>110</v>
      </c>
      <c r="O172" s="171" t="s">
        <v>871</v>
      </c>
      <c r="P172" s="4">
        <v>10</v>
      </c>
    </row>
    <row r="173" spans="11:22" ht="20" customHeight="1" thickBot="1">
      <c r="K173" s="108" t="s">
        <v>360</v>
      </c>
      <c r="L173" s="4">
        <v>110</v>
      </c>
      <c r="O173" s="201" t="s">
        <v>1289</v>
      </c>
      <c r="P173" s="4">
        <v>10</v>
      </c>
    </row>
    <row r="174" spans="11:22" ht="20" customHeight="1" thickBot="1">
      <c r="K174" s="108" t="s">
        <v>361</v>
      </c>
      <c r="L174" s="4">
        <v>110</v>
      </c>
      <c r="O174" s="149" t="s">
        <v>340</v>
      </c>
      <c r="P174" s="4">
        <v>5</v>
      </c>
    </row>
    <row r="175" spans="11:22" ht="20" customHeight="1" thickBot="1">
      <c r="K175" s="107" t="s">
        <v>362</v>
      </c>
      <c r="L175" s="4">
        <v>110</v>
      </c>
      <c r="O175" s="34" t="s">
        <v>342</v>
      </c>
      <c r="P175" s="4">
        <v>5</v>
      </c>
    </row>
    <row r="176" spans="11:22" ht="20" customHeight="1" thickBot="1">
      <c r="K176" s="107" t="s">
        <v>363</v>
      </c>
      <c r="L176" s="4">
        <v>110</v>
      </c>
      <c r="O176" s="139" t="s">
        <v>344</v>
      </c>
      <c r="P176" s="4">
        <v>5</v>
      </c>
    </row>
    <row r="177" spans="11:23" ht="20" customHeight="1" thickBot="1">
      <c r="K177" s="107" t="s">
        <v>364</v>
      </c>
      <c r="L177" s="4">
        <v>110</v>
      </c>
      <c r="O177" s="34" t="s">
        <v>346</v>
      </c>
      <c r="P177" s="4">
        <v>5</v>
      </c>
    </row>
    <row r="178" spans="11:23" ht="20" customHeight="1" thickBot="1">
      <c r="K178" s="107" t="s">
        <v>365</v>
      </c>
      <c r="L178" s="4">
        <v>110</v>
      </c>
      <c r="O178" s="150" t="s">
        <v>348</v>
      </c>
      <c r="P178" s="4">
        <v>5</v>
      </c>
    </row>
    <row r="179" spans="11:23" ht="20" customHeight="1" thickBot="1">
      <c r="K179" s="107" t="s">
        <v>367</v>
      </c>
      <c r="L179" s="4">
        <v>110</v>
      </c>
      <c r="O179" s="34" t="s">
        <v>350</v>
      </c>
      <c r="P179" s="4">
        <v>5</v>
      </c>
    </row>
    <row r="180" spans="11:23" ht="20" customHeight="1" thickBot="1">
      <c r="K180" s="107" t="s">
        <v>628</v>
      </c>
      <c r="L180" s="4">
        <v>110</v>
      </c>
      <c r="O180" s="34" t="s">
        <v>354</v>
      </c>
      <c r="P180" s="4">
        <v>5</v>
      </c>
    </row>
    <row r="181" spans="11:23" ht="20" customHeight="1" thickBot="1">
      <c r="K181" s="107" t="s">
        <v>468</v>
      </c>
      <c r="L181" s="4">
        <f>40+70</f>
        <v>110</v>
      </c>
      <c r="O181" s="139" t="s">
        <v>356</v>
      </c>
      <c r="P181" s="4">
        <v>5</v>
      </c>
    </row>
    <row r="182" spans="11:23" ht="20" customHeight="1" thickBot="1">
      <c r="K182" s="108" t="s">
        <v>368</v>
      </c>
      <c r="L182" s="4">
        <v>105</v>
      </c>
      <c r="O182" s="34" t="s">
        <v>358</v>
      </c>
      <c r="P182" s="4">
        <v>5</v>
      </c>
      <c r="T182" s="99"/>
      <c r="U182" s="99"/>
      <c r="V182" s="99"/>
      <c r="W182" s="99"/>
    </row>
    <row r="183" spans="11:23" ht="20" customHeight="1" thickBot="1">
      <c r="K183" s="108" t="s">
        <v>369</v>
      </c>
      <c r="L183" s="4">
        <v>105</v>
      </c>
      <c r="O183" s="171" t="s">
        <v>1274</v>
      </c>
      <c r="P183" s="4">
        <v>5</v>
      </c>
      <c r="T183" s="99"/>
      <c r="U183" s="99"/>
      <c r="V183" s="99"/>
      <c r="W183" s="99"/>
    </row>
    <row r="184" spans="11:23" ht="20" customHeight="1" thickBot="1">
      <c r="K184" s="108" t="s">
        <v>370</v>
      </c>
      <c r="L184" s="4">
        <v>105</v>
      </c>
      <c r="O184" s="107"/>
      <c r="T184" s="99"/>
      <c r="U184" s="123"/>
      <c r="V184" s="123"/>
      <c r="W184" s="99"/>
    </row>
    <row r="185" spans="11:23" ht="20" customHeight="1" thickBot="1">
      <c r="K185" s="108" t="s">
        <v>371</v>
      </c>
      <c r="L185" s="4">
        <v>105</v>
      </c>
      <c r="O185" s="107"/>
      <c r="T185" s="99"/>
      <c r="U185" s="99"/>
      <c r="V185" s="123"/>
      <c r="W185" s="99"/>
    </row>
    <row r="186" spans="11:23" ht="20" customHeight="1" thickBot="1">
      <c r="K186" s="108" t="s">
        <v>372</v>
      </c>
      <c r="L186" s="4">
        <v>105</v>
      </c>
      <c r="O186" s="107"/>
      <c r="P186" s="105"/>
      <c r="T186" s="99"/>
      <c r="U186" s="123"/>
      <c r="V186" s="123"/>
      <c r="W186" s="99"/>
    </row>
    <row r="187" spans="11:23" ht="20" customHeight="1" thickBot="1">
      <c r="K187" s="107" t="s">
        <v>373</v>
      </c>
      <c r="L187" s="4">
        <v>105</v>
      </c>
      <c r="O187" s="107"/>
      <c r="P187" s="104"/>
      <c r="T187" s="99"/>
      <c r="U187" s="99"/>
      <c r="V187" s="99"/>
      <c r="W187" s="99"/>
    </row>
    <row r="188" spans="11:23" ht="20" customHeight="1" thickBot="1">
      <c r="K188" s="107" t="s">
        <v>374</v>
      </c>
      <c r="L188" s="4">
        <v>105</v>
      </c>
      <c r="O188" s="107"/>
    </row>
    <row r="189" spans="11:23" ht="20" customHeight="1" thickBot="1">
      <c r="K189" s="107" t="s">
        <v>375</v>
      </c>
      <c r="L189" s="4">
        <v>105</v>
      </c>
      <c r="O189" s="107"/>
    </row>
    <row r="190" spans="11:23" ht="20" customHeight="1" thickBot="1">
      <c r="K190" s="107" t="s">
        <v>16</v>
      </c>
      <c r="L190" s="4">
        <v>105</v>
      </c>
      <c r="O190" s="107"/>
    </row>
    <row r="191" spans="11:23" ht="20" customHeight="1" thickBot="1">
      <c r="K191" s="107" t="s">
        <v>17</v>
      </c>
      <c r="L191" s="4">
        <v>105</v>
      </c>
      <c r="O191" s="107"/>
    </row>
    <row r="192" spans="11:23" ht="20" customHeight="1" thickBot="1">
      <c r="K192" s="107" t="s">
        <v>633</v>
      </c>
      <c r="L192" s="4">
        <v>105</v>
      </c>
      <c r="O192" s="110"/>
    </row>
    <row r="193" spans="11:21" ht="20" customHeight="1" thickBot="1">
      <c r="K193" s="108" t="s">
        <v>471</v>
      </c>
      <c r="L193" s="4">
        <f>35+5+65</f>
        <v>105</v>
      </c>
      <c r="O193" s="107"/>
      <c r="Q193" s="11"/>
      <c r="R193" s="11"/>
      <c r="S193" s="11"/>
      <c r="T193" s="11"/>
      <c r="U193" s="11"/>
    </row>
    <row r="194" spans="11:21" ht="20" customHeight="1" thickBot="1">
      <c r="K194" s="107" t="s">
        <v>376</v>
      </c>
      <c r="L194" s="4">
        <v>100</v>
      </c>
      <c r="O194" s="107"/>
      <c r="Q194" s="11"/>
      <c r="R194" s="11"/>
      <c r="S194" s="11"/>
      <c r="T194" s="11"/>
      <c r="U194" s="11"/>
    </row>
    <row r="195" spans="11:21" ht="20" customHeight="1" thickBot="1">
      <c r="K195" s="107" t="s">
        <v>377</v>
      </c>
      <c r="L195" s="4">
        <v>100</v>
      </c>
      <c r="O195" s="107"/>
      <c r="Q195" s="11"/>
      <c r="R195" s="11"/>
      <c r="S195" s="11"/>
      <c r="T195" s="11"/>
      <c r="U195" s="11"/>
    </row>
    <row r="196" spans="11:21" ht="20" customHeight="1" thickBot="1">
      <c r="K196" s="107" t="s">
        <v>379</v>
      </c>
      <c r="L196" s="4">
        <v>100</v>
      </c>
      <c r="O196" s="110"/>
      <c r="Q196" s="11"/>
      <c r="R196" s="11"/>
      <c r="S196" s="11"/>
      <c r="T196" s="11"/>
      <c r="U196" s="11"/>
    </row>
    <row r="197" spans="11:21" ht="20" customHeight="1" thickBot="1">
      <c r="K197" s="109" t="s">
        <v>380</v>
      </c>
      <c r="L197" s="4">
        <v>100</v>
      </c>
      <c r="O197" s="110"/>
      <c r="Q197" s="11"/>
      <c r="R197" s="11"/>
      <c r="S197" s="11"/>
      <c r="T197" s="11"/>
      <c r="U197" s="11"/>
    </row>
    <row r="198" spans="11:21" ht="20" customHeight="1" thickBot="1">
      <c r="K198" s="109" t="s">
        <v>381</v>
      </c>
      <c r="L198" s="4">
        <v>100</v>
      </c>
      <c r="O198" s="110"/>
      <c r="Q198" s="11"/>
      <c r="R198" s="11"/>
      <c r="S198" s="11"/>
      <c r="T198" s="11"/>
      <c r="U198" s="11"/>
    </row>
    <row r="199" spans="11:21" ht="20" customHeight="1" thickBot="1">
      <c r="K199" s="107" t="s">
        <v>42</v>
      </c>
      <c r="L199" s="4">
        <f>75+25</f>
        <v>100</v>
      </c>
      <c r="O199" s="107"/>
      <c r="Q199" s="11"/>
      <c r="R199" s="11"/>
      <c r="S199" s="11"/>
      <c r="T199" s="11"/>
      <c r="U199" s="11"/>
    </row>
    <row r="200" spans="11:21" ht="20" customHeight="1" thickBot="1">
      <c r="K200" s="107" t="s">
        <v>1263</v>
      </c>
      <c r="L200" s="4">
        <f>40+15+5+40</f>
        <v>100</v>
      </c>
      <c r="O200" s="107"/>
    </row>
    <row r="201" spans="11:21" ht="20" customHeight="1" thickBot="1">
      <c r="K201" s="108" t="s">
        <v>472</v>
      </c>
      <c r="L201" s="4">
        <f>35+65</f>
        <v>100</v>
      </c>
      <c r="O201" s="107"/>
    </row>
    <row r="202" spans="11:21" ht="20" customHeight="1" thickBot="1">
      <c r="K202" s="107" t="s">
        <v>473</v>
      </c>
      <c r="L202" s="4">
        <f>35+65</f>
        <v>100</v>
      </c>
      <c r="O202" s="110"/>
    </row>
    <row r="203" spans="11:21" ht="20" customHeight="1" thickBot="1">
      <c r="K203" s="110" t="s">
        <v>1247</v>
      </c>
      <c r="L203" s="4">
        <v>100</v>
      </c>
      <c r="O203" s="107"/>
    </row>
    <row r="204" spans="11:21" ht="20" customHeight="1" thickBot="1">
      <c r="K204" s="108" t="s">
        <v>382</v>
      </c>
      <c r="L204" s="4">
        <v>95</v>
      </c>
      <c r="O204" s="107"/>
    </row>
    <row r="205" spans="11:21" ht="20" customHeight="1" thickBot="1">
      <c r="K205" s="108" t="s">
        <v>383</v>
      </c>
      <c r="L205" s="4">
        <v>95</v>
      </c>
      <c r="O205" s="107"/>
    </row>
    <row r="206" spans="11:21" ht="20" customHeight="1" thickBot="1">
      <c r="K206" s="108" t="s">
        <v>384</v>
      </c>
      <c r="L206" s="4">
        <v>95</v>
      </c>
      <c r="O206" s="107"/>
    </row>
    <row r="207" spans="11:21" ht="20" customHeight="1" thickBot="1">
      <c r="K207" s="107" t="s">
        <v>385</v>
      </c>
      <c r="L207" s="4">
        <v>95</v>
      </c>
      <c r="O207" s="110"/>
    </row>
    <row r="208" spans="11:21" ht="20" customHeight="1" thickBot="1">
      <c r="K208" s="107" t="s">
        <v>386</v>
      </c>
      <c r="L208" s="4">
        <v>95</v>
      </c>
      <c r="O208" s="107"/>
    </row>
    <row r="209" spans="11:21" ht="20" customHeight="1" thickBot="1">
      <c r="K209" s="107" t="s">
        <v>387</v>
      </c>
      <c r="L209" s="4">
        <v>95</v>
      </c>
      <c r="O209" s="107"/>
    </row>
    <row r="210" spans="11:21" ht="20" customHeight="1" thickBot="1">
      <c r="K210" s="107" t="s">
        <v>638</v>
      </c>
      <c r="L210" s="4">
        <v>95</v>
      </c>
      <c r="O210" s="107"/>
    </row>
    <row r="211" spans="11:21" ht="20" customHeight="1" thickBot="1">
      <c r="K211" s="107" t="s">
        <v>388</v>
      </c>
      <c r="L211" s="4">
        <v>90</v>
      </c>
      <c r="O211" s="107"/>
    </row>
    <row r="212" spans="11:21" ht="20" customHeight="1" thickBot="1">
      <c r="K212" s="107" t="s">
        <v>389</v>
      </c>
      <c r="L212" s="4">
        <v>90</v>
      </c>
      <c r="O212" s="107"/>
    </row>
    <row r="213" spans="11:21" ht="20" customHeight="1" thickBot="1">
      <c r="K213" s="107" t="s">
        <v>391</v>
      </c>
      <c r="L213" s="4">
        <v>90</v>
      </c>
      <c r="O213" s="107"/>
    </row>
    <row r="214" spans="11:21" ht="20" customHeight="1" thickBot="1">
      <c r="K214" s="107" t="s">
        <v>111</v>
      </c>
      <c r="L214" s="4">
        <f>60+30</f>
        <v>90</v>
      </c>
      <c r="O214" s="107"/>
    </row>
    <row r="215" spans="11:21" ht="20" customHeight="1" thickBot="1">
      <c r="K215" s="108" t="s">
        <v>102</v>
      </c>
      <c r="L215" s="4">
        <f>55+35</f>
        <v>90</v>
      </c>
      <c r="O215" s="107"/>
    </row>
    <row r="216" spans="11:21" ht="20" customHeight="1" thickBot="1">
      <c r="K216" s="107" t="s">
        <v>35</v>
      </c>
      <c r="L216" s="4">
        <f>75+15</f>
        <v>90</v>
      </c>
      <c r="O216" s="107"/>
    </row>
    <row r="217" spans="11:21" ht="20" customHeight="1" thickBot="1">
      <c r="K217" s="107" t="s">
        <v>639</v>
      </c>
      <c r="L217" s="4">
        <v>90</v>
      </c>
      <c r="O217" s="107"/>
    </row>
    <row r="218" spans="11:21" ht="20" customHeight="1" thickBot="1">
      <c r="K218" s="107" t="s">
        <v>640</v>
      </c>
      <c r="L218" s="4">
        <v>90</v>
      </c>
      <c r="O218" s="107"/>
      <c r="Q218" s="11"/>
      <c r="R218" s="11"/>
      <c r="S218" s="11"/>
      <c r="T218" s="11"/>
      <c r="U218" s="11"/>
    </row>
    <row r="219" spans="11:21" ht="20" customHeight="1" thickBot="1">
      <c r="K219" s="111" t="s">
        <v>719</v>
      </c>
      <c r="L219" s="4">
        <v>90</v>
      </c>
      <c r="O219" s="107"/>
      <c r="Q219" s="11"/>
      <c r="R219" s="11"/>
      <c r="S219" s="11"/>
      <c r="T219" s="11"/>
      <c r="U219" s="11"/>
    </row>
    <row r="220" spans="11:21" ht="20" customHeight="1" thickBot="1">
      <c r="K220" s="111" t="s">
        <v>1223</v>
      </c>
      <c r="L220" s="4">
        <v>90</v>
      </c>
      <c r="O220" s="110"/>
      <c r="Q220" s="11"/>
      <c r="R220" s="11"/>
      <c r="S220" s="11"/>
      <c r="T220" s="11"/>
      <c r="U220" s="11"/>
    </row>
    <row r="221" spans="11:21" ht="20" customHeight="1" thickBot="1">
      <c r="K221" s="107" t="s">
        <v>392</v>
      </c>
      <c r="L221" s="4">
        <v>85</v>
      </c>
      <c r="O221" s="110"/>
      <c r="Q221" s="11"/>
      <c r="R221" s="11"/>
      <c r="S221" s="11"/>
      <c r="T221" s="11"/>
      <c r="U221" s="11"/>
    </row>
    <row r="222" spans="11:21" ht="20" customHeight="1" thickBot="1">
      <c r="K222" s="107" t="s">
        <v>393</v>
      </c>
      <c r="L222" s="4">
        <v>85</v>
      </c>
      <c r="O222" s="107"/>
      <c r="Q222" s="11"/>
      <c r="R222" s="11"/>
      <c r="S222" s="11"/>
      <c r="T222" s="11"/>
      <c r="U222" s="11"/>
    </row>
    <row r="223" spans="11:21" ht="20" customHeight="1" thickBot="1">
      <c r="K223" s="107" t="s">
        <v>394</v>
      </c>
      <c r="L223" s="4">
        <v>85</v>
      </c>
      <c r="O223" s="107"/>
      <c r="Q223" s="11"/>
      <c r="R223" s="11"/>
      <c r="S223" s="11"/>
      <c r="T223" s="11"/>
    </row>
    <row r="224" spans="11:21" ht="20" customHeight="1" thickBot="1">
      <c r="K224" s="110" t="s">
        <v>455</v>
      </c>
      <c r="L224" s="4">
        <f>50+35</f>
        <v>85</v>
      </c>
      <c r="O224" s="107"/>
    </row>
    <row r="225" spans="11:21" ht="20" customHeight="1" thickBot="1">
      <c r="K225" s="107" t="s">
        <v>1224</v>
      </c>
      <c r="L225" s="4">
        <v>85</v>
      </c>
      <c r="O225" s="107"/>
    </row>
    <row r="226" spans="11:21" ht="20" customHeight="1" thickBot="1">
      <c r="K226" s="107" t="s">
        <v>1243</v>
      </c>
      <c r="L226" s="4">
        <v>85</v>
      </c>
      <c r="O226" s="107"/>
    </row>
    <row r="227" spans="11:21" ht="20" customHeight="1" thickBot="1">
      <c r="K227" s="107" t="s">
        <v>435</v>
      </c>
      <c r="L227" s="4">
        <f>65+20</f>
        <v>85</v>
      </c>
      <c r="O227" s="107"/>
    </row>
    <row r="228" spans="11:21" ht="20" customHeight="1" thickBot="1">
      <c r="K228" s="107" t="s">
        <v>436</v>
      </c>
      <c r="L228" s="4">
        <f>65+20</f>
        <v>85</v>
      </c>
      <c r="O228" s="107"/>
    </row>
    <row r="229" spans="11:21" ht="20" customHeight="1" thickBot="1">
      <c r="K229" s="110" t="s">
        <v>143</v>
      </c>
      <c r="L229" s="4">
        <f>5+80</f>
        <v>85</v>
      </c>
      <c r="O229" s="107"/>
    </row>
    <row r="230" spans="11:21" ht="20" customHeight="1" thickBot="1">
      <c r="K230" s="107" t="s">
        <v>395</v>
      </c>
      <c r="L230" s="4">
        <v>80</v>
      </c>
      <c r="O230" s="110"/>
    </row>
    <row r="231" spans="11:21" ht="20" customHeight="1" thickBot="1">
      <c r="K231" s="108" t="s">
        <v>396</v>
      </c>
      <c r="L231" s="4">
        <v>80</v>
      </c>
      <c r="O231" s="107"/>
    </row>
    <row r="232" spans="11:21" ht="20" customHeight="1" thickBot="1">
      <c r="K232" s="108" t="s">
        <v>397</v>
      </c>
      <c r="L232" s="4">
        <v>80</v>
      </c>
      <c r="O232" s="107"/>
    </row>
    <row r="233" spans="11:21" ht="20" customHeight="1" thickBot="1">
      <c r="K233" s="108" t="s">
        <v>398</v>
      </c>
      <c r="L233" s="4">
        <v>80</v>
      </c>
      <c r="O233" s="110"/>
    </row>
    <row r="234" spans="11:21" ht="20" customHeight="1" thickBot="1">
      <c r="K234" s="107" t="s">
        <v>399</v>
      </c>
      <c r="L234" s="4">
        <v>80</v>
      </c>
      <c r="O234" s="107"/>
    </row>
    <row r="235" spans="11:21" ht="20" customHeight="1" thickBot="1">
      <c r="K235" s="108" t="s">
        <v>400</v>
      </c>
      <c r="L235" s="4">
        <v>80</v>
      </c>
      <c r="O235" s="107"/>
    </row>
    <row r="236" spans="11:21" ht="20" customHeight="1" thickBot="1">
      <c r="K236" s="107" t="s">
        <v>401</v>
      </c>
      <c r="L236" s="4">
        <v>80</v>
      </c>
      <c r="O236" s="110"/>
    </row>
    <row r="237" spans="11:21" ht="20" customHeight="1" thickBot="1">
      <c r="K237" s="107" t="s">
        <v>402</v>
      </c>
      <c r="L237" s="4">
        <v>80</v>
      </c>
      <c r="O237" s="107"/>
    </row>
    <row r="238" spans="11:21" ht="20" customHeight="1" thickBot="1">
      <c r="K238" s="107" t="s">
        <v>403</v>
      </c>
      <c r="L238" s="4">
        <v>80</v>
      </c>
      <c r="O238" s="107"/>
    </row>
    <row r="239" spans="11:21" ht="20" customHeight="1" thickBot="1">
      <c r="K239" s="107" t="s">
        <v>647</v>
      </c>
      <c r="L239" s="4">
        <v>80</v>
      </c>
      <c r="O239" s="107"/>
      <c r="Q239" s="11"/>
      <c r="R239" s="11"/>
      <c r="S239" s="11"/>
      <c r="T239" s="11"/>
      <c r="U239" s="11"/>
    </row>
    <row r="240" spans="11:21" ht="20" customHeight="1" thickBot="1">
      <c r="K240" s="107" t="s">
        <v>648</v>
      </c>
      <c r="L240" s="4">
        <v>80</v>
      </c>
      <c r="O240" s="107"/>
      <c r="Q240" s="11"/>
      <c r="R240" s="11"/>
      <c r="S240" s="11"/>
      <c r="T240" s="11"/>
      <c r="U240" s="11"/>
    </row>
    <row r="241" spans="11:21" ht="20" customHeight="1" thickBot="1">
      <c r="K241" s="110" t="s">
        <v>1251</v>
      </c>
      <c r="L241" s="4">
        <v>80</v>
      </c>
      <c r="O241" s="107"/>
      <c r="Q241" s="11"/>
      <c r="R241" s="11"/>
      <c r="S241" s="11"/>
      <c r="T241" s="11"/>
      <c r="U241" s="11"/>
    </row>
    <row r="242" spans="11:21" ht="20" customHeight="1" thickBot="1">
      <c r="K242" s="107" t="s">
        <v>404</v>
      </c>
      <c r="L242" s="4">
        <v>75</v>
      </c>
      <c r="O242" s="107"/>
      <c r="Q242" s="11"/>
      <c r="R242" s="11"/>
      <c r="S242" s="11"/>
      <c r="T242" s="11"/>
      <c r="U242" s="11"/>
    </row>
    <row r="243" spans="11:21" ht="20" customHeight="1" thickBot="1">
      <c r="K243" s="107" t="s">
        <v>405</v>
      </c>
      <c r="L243" s="4">
        <v>75</v>
      </c>
      <c r="O243" s="107"/>
      <c r="Q243" s="11"/>
      <c r="R243" s="11"/>
      <c r="S243" s="11"/>
      <c r="T243" s="11"/>
      <c r="U243" s="11"/>
    </row>
    <row r="244" spans="11:21" ht="20" customHeight="1" thickBot="1">
      <c r="K244" s="110" t="s">
        <v>406</v>
      </c>
      <c r="L244" s="4">
        <v>75</v>
      </c>
      <c r="O244" s="107"/>
      <c r="Q244" s="11"/>
      <c r="R244" s="11"/>
      <c r="S244" s="11"/>
      <c r="T244" s="11"/>
      <c r="U244" s="11"/>
    </row>
    <row r="245" spans="11:21" ht="20" customHeight="1" thickBot="1">
      <c r="K245" s="107" t="s">
        <v>55</v>
      </c>
      <c r="L245" s="4">
        <v>75</v>
      </c>
      <c r="O245" s="107"/>
      <c r="Q245" s="11"/>
      <c r="R245" s="11"/>
      <c r="S245" s="11"/>
      <c r="T245" s="11"/>
      <c r="U245" s="11"/>
    </row>
    <row r="246" spans="11:21" ht="20" customHeight="1" thickBot="1">
      <c r="K246" s="107" t="s">
        <v>650</v>
      </c>
      <c r="L246" s="4">
        <v>75</v>
      </c>
      <c r="O246" s="107"/>
      <c r="Q246" s="11"/>
      <c r="R246" s="11"/>
      <c r="S246" s="11"/>
      <c r="T246" s="11"/>
      <c r="U246" s="11"/>
    </row>
    <row r="247" spans="11:21" ht="20" customHeight="1" thickBot="1">
      <c r="K247" s="107" t="s">
        <v>528</v>
      </c>
      <c r="L247" s="4">
        <f>5+70</f>
        <v>75</v>
      </c>
      <c r="O247" s="107"/>
    </row>
    <row r="248" spans="11:21" ht="20" customHeight="1" thickBot="1">
      <c r="K248" s="107" t="s">
        <v>1226</v>
      </c>
      <c r="L248" s="4">
        <v>75</v>
      </c>
      <c r="O248" s="107"/>
    </row>
    <row r="249" spans="11:21" ht="20" customHeight="1" thickBot="1">
      <c r="K249" s="107" t="s">
        <v>678</v>
      </c>
      <c r="L249" s="4">
        <v>75</v>
      </c>
      <c r="O249" s="107"/>
    </row>
    <row r="250" spans="11:21" ht="20" customHeight="1" thickBot="1">
      <c r="K250" s="107" t="s">
        <v>407</v>
      </c>
      <c r="L250" s="4">
        <v>70</v>
      </c>
      <c r="O250" s="107"/>
    </row>
    <row r="251" spans="11:21" ht="20" customHeight="1" thickBot="1">
      <c r="K251" s="108" t="s">
        <v>408</v>
      </c>
      <c r="L251" s="4">
        <v>70</v>
      </c>
      <c r="O251" s="107"/>
    </row>
    <row r="252" spans="11:21" ht="20" customHeight="1" thickBot="1">
      <c r="K252" s="107" t="s">
        <v>409</v>
      </c>
      <c r="L252" s="4">
        <v>70</v>
      </c>
      <c r="O252" s="107"/>
    </row>
    <row r="253" spans="11:21" ht="20" customHeight="1" thickBot="1">
      <c r="K253" s="107" t="s">
        <v>410</v>
      </c>
      <c r="L253" s="4">
        <v>70</v>
      </c>
      <c r="O253" s="107"/>
    </row>
    <row r="254" spans="11:21" ht="20" customHeight="1" thickBot="1">
      <c r="K254" s="107" t="s">
        <v>411</v>
      </c>
      <c r="L254" s="4">
        <v>70</v>
      </c>
      <c r="O254" s="107"/>
    </row>
    <row r="255" spans="11:21" ht="20" customHeight="1" thickBot="1">
      <c r="K255" s="107" t="s">
        <v>413</v>
      </c>
      <c r="L255" s="4">
        <v>70</v>
      </c>
      <c r="O255" s="107"/>
    </row>
    <row r="256" spans="11:21" ht="20" customHeight="1" thickBot="1">
      <c r="K256" s="107" t="s">
        <v>415</v>
      </c>
      <c r="L256" s="4">
        <v>70</v>
      </c>
      <c r="O256" s="107"/>
    </row>
    <row r="257" spans="7:21" ht="20" customHeight="1" thickBot="1">
      <c r="K257" s="108" t="s">
        <v>416</v>
      </c>
      <c r="L257" s="4">
        <v>70</v>
      </c>
      <c r="O257" s="107"/>
    </row>
    <row r="258" spans="7:21" ht="20" customHeight="1" thickBot="1">
      <c r="K258" s="107" t="s">
        <v>417</v>
      </c>
      <c r="L258" s="4">
        <v>70</v>
      </c>
      <c r="O258" s="107"/>
    </row>
    <row r="259" spans="7:21" ht="20" customHeight="1" thickBot="1">
      <c r="K259" s="107" t="s">
        <v>420</v>
      </c>
      <c r="L259" s="4">
        <v>70</v>
      </c>
      <c r="O259" s="107"/>
      <c r="Q259" s="8"/>
      <c r="R259" s="8"/>
      <c r="S259" s="8"/>
      <c r="T259" s="8"/>
      <c r="U259" s="8"/>
    </row>
    <row r="260" spans="7:21" ht="20" customHeight="1" thickBot="1">
      <c r="K260" s="107" t="s">
        <v>423</v>
      </c>
      <c r="L260" s="4">
        <v>70</v>
      </c>
      <c r="O260" s="107"/>
      <c r="Q260" s="31"/>
      <c r="R260" s="31"/>
      <c r="S260" s="31"/>
      <c r="T260" s="31"/>
      <c r="U260" s="31"/>
    </row>
    <row r="261" spans="7:21" ht="20" customHeight="1" thickBot="1">
      <c r="K261" s="107" t="s">
        <v>427</v>
      </c>
      <c r="L261" s="4">
        <v>70</v>
      </c>
      <c r="O261" s="107"/>
      <c r="Q261" s="31"/>
      <c r="R261" s="31"/>
      <c r="S261" s="31"/>
      <c r="T261" s="31"/>
      <c r="U261" s="31"/>
    </row>
    <row r="262" spans="7:21" ht="20" customHeight="1" thickBot="1">
      <c r="K262" s="107" t="s">
        <v>428</v>
      </c>
      <c r="L262" s="4">
        <v>70</v>
      </c>
      <c r="O262" s="107"/>
      <c r="Q262" s="31"/>
      <c r="R262" s="31"/>
      <c r="S262" s="31"/>
      <c r="T262" s="31"/>
      <c r="U262" s="31"/>
    </row>
    <row r="263" spans="7:21" ht="20" customHeight="1" thickBot="1">
      <c r="K263" s="107" t="s">
        <v>429</v>
      </c>
      <c r="L263" s="4">
        <v>70</v>
      </c>
      <c r="O263" s="107"/>
      <c r="Q263" s="31"/>
      <c r="R263" s="31"/>
      <c r="S263" s="31"/>
      <c r="T263" s="31"/>
      <c r="U263" s="31"/>
    </row>
    <row r="264" spans="7:21" ht="20" customHeight="1" thickBot="1">
      <c r="K264" s="107" t="s">
        <v>430</v>
      </c>
      <c r="L264" s="4">
        <v>70</v>
      </c>
      <c r="O264" s="107"/>
      <c r="Q264" s="31"/>
      <c r="R264" s="31"/>
      <c r="S264" s="31"/>
      <c r="T264" s="31"/>
      <c r="U264" s="31"/>
    </row>
    <row r="265" spans="7:21" ht="20" customHeight="1" thickBot="1">
      <c r="K265" s="111" t="s">
        <v>1227</v>
      </c>
      <c r="L265" s="4">
        <v>70</v>
      </c>
      <c r="O265" s="110"/>
      <c r="P265" s="105"/>
      <c r="Q265" s="11"/>
      <c r="R265" s="31"/>
      <c r="S265" s="11"/>
      <c r="T265" s="11"/>
      <c r="U265" s="11"/>
    </row>
    <row r="266" spans="7:21" ht="20" customHeight="1" thickBot="1">
      <c r="K266" s="107" t="s">
        <v>490</v>
      </c>
      <c r="L266" s="4">
        <f>25+45</f>
        <v>70</v>
      </c>
      <c r="O266" s="110"/>
      <c r="Q266" s="31"/>
      <c r="R266" s="31"/>
      <c r="S266" s="31"/>
      <c r="T266" s="31"/>
      <c r="U266" s="31"/>
    </row>
    <row r="267" spans="7:21" ht="20" customHeight="1" thickBot="1">
      <c r="K267" s="110" t="s">
        <v>1253</v>
      </c>
      <c r="L267" s="4">
        <v>70</v>
      </c>
      <c r="O267" s="107"/>
      <c r="Q267" s="31"/>
      <c r="R267" s="31"/>
      <c r="S267" s="11"/>
      <c r="T267" s="11"/>
      <c r="U267" s="11"/>
    </row>
    <row r="268" spans="7:21" ht="20" customHeight="1" thickBot="1">
      <c r="K268" s="107" t="s">
        <v>431</v>
      </c>
      <c r="L268" s="4">
        <v>65</v>
      </c>
      <c r="O268" s="107"/>
      <c r="Q268" s="31"/>
      <c r="R268" s="31"/>
      <c r="S268" s="31"/>
      <c r="T268" s="31"/>
      <c r="U268" s="31"/>
    </row>
    <row r="269" spans="7:21" ht="20" customHeight="1" thickBot="1">
      <c r="G269" s="11"/>
      <c r="H269" s="11"/>
      <c r="K269" s="107" t="s">
        <v>432</v>
      </c>
      <c r="L269" s="4">
        <v>65</v>
      </c>
      <c r="O269" s="107"/>
      <c r="Q269" s="31"/>
      <c r="R269" s="31"/>
      <c r="S269" s="31"/>
      <c r="T269" s="31"/>
      <c r="U269" s="31"/>
    </row>
    <row r="270" spans="7:21" ht="20" customHeight="1" thickBot="1">
      <c r="K270" s="107" t="s">
        <v>433</v>
      </c>
      <c r="L270" s="4">
        <v>65</v>
      </c>
      <c r="O270" s="107"/>
      <c r="Q270" s="31"/>
      <c r="R270" s="31"/>
      <c r="S270" s="31"/>
      <c r="T270" s="31"/>
      <c r="U270" s="31"/>
    </row>
    <row r="271" spans="7:21" ht="20" customHeight="1" thickBot="1">
      <c r="K271" s="107" t="s">
        <v>434</v>
      </c>
      <c r="L271" s="4">
        <v>65</v>
      </c>
      <c r="O271" s="110"/>
      <c r="Q271" s="31"/>
      <c r="R271" s="31"/>
      <c r="S271" s="31"/>
      <c r="T271" s="31"/>
      <c r="U271" s="31"/>
    </row>
    <row r="272" spans="7:21" ht="20" customHeight="1" thickBot="1">
      <c r="K272" s="108" t="s">
        <v>437</v>
      </c>
      <c r="L272" s="4">
        <v>65</v>
      </c>
      <c r="O272" s="107"/>
      <c r="Q272" s="31"/>
      <c r="R272" s="31"/>
      <c r="S272" s="31"/>
      <c r="T272" s="31"/>
      <c r="U272" s="31"/>
    </row>
    <row r="273" spans="11:21" ht="20" customHeight="1" thickBot="1">
      <c r="K273" s="107" t="s">
        <v>438</v>
      </c>
      <c r="L273" s="4">
        <v>65</v>
      </c>
      <c r="O273" s="107"/>
      <c r="Q273" s="31"/>
      <c r="R273" s="31"/>
      <c r="S273" s="31"/>
      <c r="T273" s="31"/>
      <c r="U273" s="31"/>
    </row>
    <row r="274" spans="11:21" ht="20" customHeight="1" thickBot="1">
      <c r="K274" s="107" t="s">
        <v>439</v>
      </c>
      <c r="L274" s="4">
        <v>65</v>
      </c>
      <c r="O274" s="107"/>
      <c r="Q274" s="31"/>
      <c r="R274" s="31"/>
      <c r="S274" s="31"/>
      <c r="T274" s="31"/>
      <c r="U274" s="31"/>
    </row>
    <row r="275" spans="11:21" ht="20" customHeight="1" thickBot="1">
      <c r="K275" s="107" t="s">
        <v>440</v>
      </c>
      <c r="L275" s="4">
        <v>65</v>
      </c>
      <c r="O275" s="107"/>
      <c r="Q275" s="31"/>
      <c r="R275" s="31"/>
      <c r="S275" s="31"/>
      <c r="T275" s="31"/>
      <c r="U275" s="31"/>
    </row>
    <row r="276" spans="11:21" ht="20" customHeight="1" thickBot="1">
      <c r="K276" s="111" t="s">
        <v>1209</v>
      </c>
      <c r="L276" s="4">
        <v>65</v>
      </c>
      <c r="O276" s="110"/>
      <c r="P276" s="105"/>
      <c r="Q276" s="31"/>
      <c r="R276" s="31"/>
      <c r="S276" s="31"/>
      <c r="T276" s="31"/>
      <c r="U276" s="31"/>
    </row>
    <row r="277" spans="11:21" ht="20" customHeight="1" thickBot="1">
      <c r="K277" s="107" t="s">
        <v>655</v>
      </c>
      <c r="L277" s="4">
        <v>65</v>
      </c>
      <c r="O277" s="110"/>
      <c r="Q277" s="31"/>
      <c r="R277" s="31"/>
      <c r="S277" s="31"/>
      <c r="T277" s="31"/>
      <c r="U277" s="31"/>
    </row>
    <row r="278" spans="11:21" ht="20" customHeight="1" thickBot="1">
      <c r="K278" s="107" t="s">
        <v>656</v>
      </c>
      <c r="L278" s="4">
        <v>65</v>
      </c>
      <c r="O278" s="107"/>
      <c r="Q278" s="31"/>
      <c r="R278" s="31"/>
      <c r="S278" s="31"/>
      <c r="T278" s="31"/>
      <c r="U278" s="31"/>
    </row>
    <row r="279" spans="11:21" ht="20" customHeight="1" thickBot="1">
      <c r="K279" s="107" t="s">
        <v>1228</v>
      </c>
      <c r="L279" s="4">
        <v>65</v>
      </c>
      <c r="O279" s="107"/>
      <c r="Q279" s="31"/>
      <c r="R279" s="31"/>
      <c r="S279" s="31"/>
      <c r="T279" s="31"/>
      <c r="U279" s="31"/>
    </row>
    <row r="280" spans="11:21" ht="20" customHeight="1" thickBot="1">
      <c r="K280" s="107" t="s">
        <v>1244</v>
      </c>
      <c r="L280" s="4">
        <v>65</v>
      </c>
      <c r="O280" s="107"/>
      <c r="Q280" s="31"/>
      <c r="R280" s="31"/>
      <c r="S280" s="31"/>
      <c r="T280" s="31"/>
      <c r="U280" s="31"/>
    </row>
    <row r="281" spans="11:21" ht="20" customHeight="1" thickBot="1">
      <c r="K281" s="110" t="s">
        <v>1254</v>
      </c>
      <c r="L281" s="4">
        <v>65</v>
      </c>
      <c r="O281" s="110"/>
      <c r="Q281" s="31"/>
      <c r="R281" s="31"/>
      <c r="S281" s="31"/>
      <c r="T281" s="31"/>
      <c r="U281" s="31"/>
    </row>
    <row r="282" spans="11:21" ht="20" customHeight="1" thickBot="1">
      <c r="K282" s="107" t="s">
        <v>1255</v>
      </c>
      <c r="L282" s="4">
        <v>65</v>
      </c>
      <c r="O282" s="110"/>
      <c r="P282" s="105"/>
      <c r="Q282" s="31"/>
      <c r="R282" s="31"/>
      <c r="S282" s="31"/>
      <c r="T282" s="31"/>
      <c r="U282" s="31"/>
    </row>
    <row r="283" spans="11:21" ht="20" customHeight="1" thickBot="1">
      <c r="K283" s="107" t="s">
        <v>441</v>
      </c>
      <c r="L283" s="4">
        <v>60</v>
      </c>
      <c r="O283" s="110"/>
      <c r="Q283" s="31"/>
      <c r="R283" s="31"/>
      <c r="S283" s="31"/>
      <c r="T283" s="31"/>
      <c r="U283" s="31"/>
    </row>
    <row r="284" spans="11:21" ht="20" customHeight="1" thickBot="1">
      <c r="K284" s="107" t="s">
        <v>442</v>
      </c>
      <c r="L284" s="4">
        <v>60</v>
      </c>
      <c r="O284" s="107"/>
      <c r="Q284" s="8"/>
      <c r="R284" s="8"/>
      <c r="S284" s="8"/>
      <c r="T284" s="8"/>
      <c r="U284" s="8"/>
    </row>
    <row r="285" spans="11:21" ht="20" customHeight="1" thickBot="1">
      <c r="K285" s="111" t="s">
        <v>817</v>
      </c>
      <c r="L285" s="4">
        <v>60</v>
      </c>
      <c r="O285" s="110"/>
      <c r="Q285" s="8"/>
      <c r="R285" s="8"/>
      <c r="S285" s="8"/>
      <c r="T285" s="8"/>
      <c r="U285" s="8"/>
    </row>
    <row r="286" spans="11:21" ht="20" customHeight="1" thickBot="1">
      <c r="K286" s="111" t="s">
        <v>818</v>
      </c>
      <c r="L286" s="4">
        <v>60</v>
      </c>
      <c r="O286" s="110"/>
    </row>
    <row r="287" spans="11:21" ht="20" customHeight="1" thickBot="1">
      <c r="K287" s="107" t="s">
        <v>445</v>
      </c>
      <c r="L287" s="4">
        <v>55</v>
      </c>
      <c r="O287" s="107"/>
    </row>
    <row r="288" spans="11:21" ht="20" customHeight="1" thickBot="1">
      <c r="K288" s="107" t="s">
        <v>446</v>
      </c>
      <c r="L288" s="4">
        <v>55</v>
      </c>
      <c r="O288" s="107"/>
    </row>
    <row r="289" spans="11:16" ht="20" customHeight="1" thickBot="1">
      <c r="K289" s="107" t="s">
        <v>447</v>
      </c>
      <c r="L289" s="4">
        <v>55</v>
      </c>
      <c r="O289" s="107"/>
    </row>
    <row r="290" spans="11:16" ht="20" customHeight="1" thickBot="1">
      <c r="K290" s="107" t="s">
        <v>448</v>
      </c>
      <c r="L290" s="4">
        <v>55</v>
      </c>
      <c r="O290" s="107"/>
    </row>
    <row r="291" spans="11:16" ht="20" customHeight="1" thickBot="1">
      <c r="K291" s="107" t="s">
        <v>449</v>
      </c>
      <c r="L291" s="4">
        <v>55</v>
      </c>
      <c r="O291" s="107"/>
    </row>
    <row r="292" spans="11:16" ht="20" customHeight="1" thickBot="1">
      <c r="K292" s="107" t="s">
        <v>450</v>
      </c>
      <c r="L292" s="4">
        <v>55</v>
      </c>
      <c r="O292" s="107"/>
    </row>
    <row r="293" spans="11:16" ht="20" customHeight="1" thickBot="1">
      <c r="K293" s="107" t="s">
        <v>451</v>
      </c>
      <c r="L293" s="4">
        <v>55</v>
      </c>
      <c r="O293" s="107"/>
    </row>
    <row r="294" spans="11:16" ht="20" customHeight="1" thickBot="1">
      <c r="K294" s="107" t="s">
        <v>452</v>
      </c>
      <c r="L294" s="4">
        <v>55</v>
      </c>
      <c r="O294" s="107"/>
    </row>
    <row r="295" spans="11:16" ht="20" customHeight="1" thickBot="1">
      <c r="K295" s="107" t="s">
        <v>453</v>
      </c>
      <c r="L295" s="4">
        <v>55</v>
      </c>
      <c r="O295" s="107"/>
    </row>
    <row r="296" spans="11:16" ht="20" customHeight="1" thickBot="1">
      <c r="K296" s="107" t="s">
        <v>128</v>
      </c>
      <c r="L296" s="4">
        <f>40+15</f>
        <v>55</v>
      </c>
      <c r="O296" s="110"/>
      <c r="P296" s="105"/>
    </row>
    <row r="297" spans="11:16" ht="20" customHeight="1" thickBot="1">
      <c r="K297" s="107" t="s">
        <v>130</v>
      </c>
      <c r="L297" s="4">
        <f>40+15</f>
        <v>55</v>
      </c>
      <c r="O297" s="110"/>
      <c r="P297" s="105"/>
    </row>
    <row r="298" spans="11:16" ht="20" customHeight="1" thickBot="1">
      <c r="K298" s="107" t="s">
        <v>658</v>
      </c>
      <c r="L298" s="4">
        <v>55</v>
      </c>
      <c r="O298" s="110"/>
    </row>
    <row r="299" spans="11:16" ht="20" customHeight="1" thickBot="1">
      <c r="K299" s="107" t="s">
        <v>1230</v>
      </c>
      <c r="L299" s="4">
        <v>55</v>
      </c>
      <c r="O299" s="107"/>
    </row>
    <row r="300" spans="11:16" ht="20" customHeight="1" thickBot="1">
      <c r="K300" s="107" t="s">
        <v>1231</v>
      </c>
      <c r="L300" s="4">
        <v>55</v>
      </c>
      <c r="O300" s="107"/>
    </row>
    <row r="301" spans="11:16" ht="20" customHeight="1" thickBot="1">
      <c r="K301" s="110" t="s">
        <v>1257</v>
      </c>
      <c r="L301" s="4">
        <v>55</v>
      </c>
      <c r="O301" s="107"/>
    </row>
    <row r="302" spans="11:16" ht="20" customHeight="1" thickBot="1">
      <c r="K302" s="107" t="s">
        <v>716</v>
      </c>
      <c r="L302" s="4">
        <v>50</v>
      </c>
      <c r="O302" s="107"/>
    </row>
    <row r="303" spans="11:16" ht="20" customHeight="1" thickBot="1">
      <c r="K303" s="107" t="s">
        <v>1232</v>
      </c>
      <c r="L303" s="4">
        <v>50</v>
      </c>
      <c r="O303" s="107"/>
    </row>
    <row r="304" spans="11:16" ht="20" customHeight="1" thickBot="1">
      <c r="K304" s="112" t="s">
        <v>1259</v>
      </c>
      <c r="L304" s="4">
        <v>50</v>
      </c>
      <c r="O304" s="107"/>
    </row>
    <row r="305" spans="11:16" ht="20" customHeight="1" thickBot="1">
      <c r="K305" s="112" t="s">
        <v>1260</v>
      </c>
      <c r="L305" s="4">
        <v>50</v>
      </c>
      <c r="O305" s="107"/>
    </row>
    <row r="306" spans="11:16" ht="20" customHeight="1" thickBot="1">
      <c r="K306" s="107" t="s">
        <v>456</v>
      </c>
      <c r="L306" s="4">
        <v>45</v>
      </c>
      <c r="O306" s="107"/>
    </row>
    <row r="307" spans="11:16" ht="20" customHeight="1" thickBot="1">
      <c r="K307" s="107" t="s">
        <v>457</v>
      </c>
      <c r="L307" s="4">
        <v>45</v>
      </c>
      <c r="O307" s="107"/>
    </row>
    <row r="308" spans="11:16" ht="20" customHeight="1" thickBot="1">
      <c r="K308" s="107" t="s">
        <v>458</v>
      </c>
      <c r="L308" s="4">
        <v>45</v>
      </c>
      <c r="O308" s="107"/>
    </row>
    <row r="309" spans="11:16" ht="20" customHeight="1" thickBot="1">
      <c r="K309" s="109" t="s">
        <v>459</v>
      </c>
      <c r="L309" s="4">
        <v>45</v>
      </c>
      <c r="O309" s="107"/>
    </row>
    <row r="310" spans="11:16" ht="20" customHeight="1" thickBot="1">
      <c r="K310" s="109" t="s">
        <v>460</v>
      </c>
      <c r="L310" s="4">
        <v>45</v>
      </c>
      <c r="O310" s="107"/>
    </row>
    <row r="311" spans="11:16" ht="20" customHeight="1" thickBot="1">
      <c r="K311" s="109" t="s">
        <v>461</v>
      </c>
      <c r="L311" s="4">
        <v>45</v>
      </c>
      <c r="O311" s="110"/>
    </row>
    <row r="312" spans="11:16" ht="20" customHeight="1" thickBot="1">
      <c r="K312" s="107" t="s">
        <v>462</v>
      </c>
      <c r="L312" s="4">
        <v>45</v>
      </c>
      <c r="O312" s="107"/>
    </row>
    <row r="313" spans="11:16" ht="20" customHeight="1" thickBot="1">
      <c r="K313" s="110" t="s">
        <v>463</v>
      </c>
      <c r="L313" s="4">
        <v>45</v>
      </c>
      <c r="O313" s="107"/>
    </row>
    <row r="314" spans="11:16" ht="20" customHeight="1" thickBot="1">
      <c r="K314" s="107" t="s">
        <v>93</v>
      </c>
      <c r="L314" s="4">
        <v>45</v>
      </c>
      <c r="O314" s="107"/>
    </row>
    <row r="315" spans="11:16" ht="20" customHeight="1" thickBot="1">
      <c r="K315" s="107" t="s">
        <v>94</v>
      </c>
      <c r="L315" s="4">
        <v>45</v>
      </c>
      <c r="O315" s="107"/>
    </row>
    <row r="316" spans="11:16" ht="20" customHeight="1" thickBot="1">
      <c r="K316" s="107" t="s">
        <v>96</v>
      </c>
      <c r="L316" s="4">
        <v>45</v>
      </c>
      <c r="O316" s="107"/>
    </row>
    <row r="317" spans="11:16" ht="20" customHeight="1" thickBot="1">
      <c r="K317" s="107" t="s">
        <v>1233</v>
      </c>
      <c r="L317" s="4">
        <v>45</v>
      </c>
      <c r="O317" s="110"/>
      <c r="P317" s="105"/>
    </row>
    <row r="318" spans="11:16" ht="20" customHeight="1" thickBot="1">
      <c r="K318" s="107" t="s">
        <v>1234</v>
      </c>
      <c r="L318" s="4">
        <v>45</v>
      </c>
      <c r="O318" s="110"/>
    </row>
    <row r="319" spans="11:16" ht="20" customHeight="1" thickBot="1">
      <c r="K319" s="110" t="s">
        <v>145</v>
      </c>
      <c r="L319" s="4">
        <f>5+40</f>
        <v>45</v>
      </c>
      <c r="O319" s="107"/>
    </row>
    <row r="320" spans="11:16" ht="20" customHeight="1" thickBot="1">
      <c r="K320" s="110" t="s">
        <v>1261</v>
      </c>
      <c r="L320" s="4">
        <v>45</v>
      </c>
      <c r="O320" s="107"/>
    </row>
    <row r="321" spans="11:15" ht="20" customHeight="1" thickBot="1">
      <c r="K321" s="110" t="s">
        <v>1262</v>
      </c>
      <c r="L321" s="4">
        <v>45</v>
      </c>
      <c r="O321" s="107"/>
    </row>
    <row r="322" spans="11:15" ht="20" customHeight="1" thickBot="1">
      <c r="K322" s="107" t="s">
        <v>464</v>
      </c>
      <c r="L322" s="4">
        <v>40</v>
      </c>
      <c r="O322" s="107"/>
    </row>
    <row r="323" spans="11:15" ht="20" customHeight="1" thickBot="1">
      <c r="K323" s="107" t="s">
        <v>465</v>
      </c>
      <c r="L323" s="4">
        <v>40</v>
      </c>
      <c r="O323" s="110"/>
    </row>
    <row r="324" spans="11:15" ht="20" customHeight="1" thickBot="1">
      <c r="K324" s="107" t="s">
        <v>466</v>
      </c>
      <c r="L324" s="4">
        <v>40</v>
      </c>
      <c r="O324" s="110"/>
    </row>
    <row r="325" spans="11:15" ht="20" customHeight="1" thickBot="1">
      <c r="K325" s="109" t="s">
        <v>467</v>
      </c>
      <c r="L325" s="4">
        <v>40</v>
      </c>
      <c r="O325" s="110"/>
    </row>
    <row r="326" spans="11:15" ht="20" customHeight="1" thickBot="1">
      <c r="K326" s="110" t="s">
        <v>470</v>
      </c>
      <c r="L326" s="4">
        <v>40</v>
      </c>
      <c r="O326" s="110"/>
    </row>
    <row r="327" spans="11:15" ht="20" customHeight="1" thickBot="1">
      <c r="K327" s="107" t="s">
        <v>1235</v>
      </c>
      <c r="L327" s="4">
        <v>40</v>
      </c>
      <c r="O327" s="110"/>
    </row>
    <row r="328" spans="11:15" ht="20" customHeight="1" thickBot="1">
      <c r="K328" s="107" t="s">
        <v>537</v>
      </c>
      <c r="L328" s="4">
        <f>5+35</f>
        <v>40</v>
      </c>
      <c r="O328" s="110"/>
    </row>
    <row r="329" spans="11:15" ht="20" customHeight="1" thickBot="1">
      <c r="K329" s="110" t="s">
        <v>1264</v>
      </c>
      <c r="L329" s="4">
        <v>40</v>
      </c>
      <c r="O329" s="110"/>
    </row>
    <row r="330" spans="11:15" ht="20" customHeight="1" thickBot="1">
      <c r="K330" s="107" t="s">
        <v>474</v>
      </c>
      <c r="L330" s="4">
        <v>35</v>
      </c>
      <c r="O330" s="110"/>
    </row>
    <row r="331" spans="11:15" ht="20" customHeight="1" thickBot="1">
      <c r="K331" s="107" t="s">
        <v>475</v>
      </c>
      <c r="L331" s="4">
        <v>35</v>
      </c>
      <c r="O331" s="110"/>
    </row>
    <row r="332" spans="11:15" ht="20" customHeight="1" thickBot="1">
      <c r="K332" s="107" t="s">
        <v>476</v>
      </c>
      <c r="L332" s="4">
        <v>35</v>
      </c>
      <c r="O332" s="110"/>
    </row>
    <row r="333" spans="11:15" ht="20" customHeight="1" thickBot="1">
      <c r="K333" s="111" t="s">
        <v>1210</v>
      </c>
      <c r="L333" s="4">
        <v>35</v>
      </c>
      <c r="O333" s="110"/>
    </row>
    <row r="334" spans="11:15" ht="20" customHeight="1" thickBot="1">
      <c r="K334" s="107" t="s">
        <v>663</v>
      </c>
      <c r="L334" s="4">
        <v>35</v>
      </c>
      <c r="O334" s="110"/>
    </row>
    <row r="335" spans="11:15" ht="20" customHeight="1" thickBot="1">
      <c r="K335" s="107" t="s">
        <v>664</v>
      </c>
      <c r="L335" s="4">
        <v>35</v>
      </c>
      <c r="O335" s="110"/>
    </row>
    <row r="336" spans="11:15" ht="20" customHeight="1" thickBot="1">
      <c r="K336" s="110" t="s">
        <v>1265</v>
      </c>
      <c r="L336" s="4">
        <v>35</v>
      </c>
      <c r="O336" s="110"/>
    </row>
    <row r="337" spans="11:15" ht="20" customHeight="1" thickBot="1">
      <c r="K337" s="107" t="s">
        <v>477</v>
      </c>
      <c r="L337" s="4">
        <v>30</v>
      </c>
      <c r="O337" s="110"/>
    </row>
    <row r="338" spans="11:15" ht="20" customHeight="1" thickBot="1">
      <c r="K338" s="107" t="s">
        <v>478</v>
      </c>
      <c r="L338" s="4">
        <v>30</v>
      </c>
      <c r="O338" s="110"/>
    </row>
    <row r="339" spans="11:15" ht="20" customHeight="1" thickBot="1">
      <c r="K339" s="107" t="s">
        <v>479</v>
      </c>
      <c r="L339" s="4">
        <v>30</v>
      </c>
      <c r="O339" s="110"/>
    </row>
    <row r="340" spans="11:15" ht="20" customHeight="1" thickBot="1">
      <c r="K340" s="107" t="s">
        <v>480</v>
      </c>
      <c r="L340" s="4">
        <v>30</v>
      </c>
      <c r="O340" s="110"/>
    </row>
    <row r="341" spans="11:15" ht="20" customHeight="1" thickBot="1">
      <c r="K341" s="107" t="s">
        <v>481</v>
      </c>
      <c r="L341" s="4">
        <v>30</v>
      </c>
      <c r="O341" s="110"/>
    </row>
    <row r="342" spans="11:15" ht="20" customHeight="1" thickBot="1">
      <c r="K342" s="107" t="s">
        <v>482</v>
      </c>
      <c r="L342" s="4">
        <v>30</v>
      </c>
      <c r="O342" s="110"/>
    </row>
    <row r="343" spans="11:15" ht="20" customHeight="1" thickBot="1">
      <c r="K343" s="107" t="s">
        <v>514</v>
      </c>
      <c r="L343" s="4">
        <f>5+25</f>
        <v>30</v>
      </c>
      <c r="O343" s="110"/>
    </row>
    <row r="344" spans="11:15" ht="20" customHeight="1" thickBot="1">
      <c r="K344" s="107" t="s">
        <v>515</v>
      </c>
      <c r="L344" s="4">
        <f>5+25</f>
        <v>30</v>
      </c>
      <c r="O344" s="110"/>
    </row>
    <row r="345" spans="11:15" ht="20" customHeight="1" thickBot="1">
      <c r="K345" s="107" t="s">
        <v>1236</v>
      </c>
      <c r="L345" s="4">
        <v>30</v>
      </c>
      <c r="O345" s="110"/>
    </row>
    <row r="346" spans="11:15" ht="20" customHeight="1" thickBot="1">
      <c r="K346" s="107" t="s">
        <v>1237</v>
      </c>
      <c r="L346" s="4">
        <v>30</v>
      </c>
      <c r="O346" s="110"/>
    </row>
    <row r="347" spans="11:15" ht="20" customHeight="1" thickBot="1">
      <c r="K347" s="110" t="s">
        <v>785</v>
      </c>
      <c r="L347" s="4">
        <v>30</v>
      </c>
      <c r="O347" s="110"/>
    </row>
    <row r="348" spans="11:15" ht="20" customHeight="1" thickBot="1">
      <c r="K348" s="110" t="s">
        <v>1266</v>
      </c>
      <c r="L348" s="4">
        <v>30</v>
      </c>
      <c r="O348" s="110"/>
    </row>
    <row r="349" spans="11:15" ht="20" customHeight="1" thickBot="1">
      <c r="K349" s="107" t="s">
        <v>483</v>
      </c>
      <c r="L349" s="4">
        <v>25</v>
      </c>
      <c r="O349" s="110"/>
    </row>
    <row r="350" spans="11:15" ht="20" customHeight="1" thickBot="1">
      <c r="K350" s="107" t="s">
        <v>484</v>
      </c>
      <c r="L350" s="4">
        <v>25</v>
      </c>
      <c r="O350" s="110"/>
    </row>
    <row r="351" spans="11:15" ht="20" customHeight="1" thickBot="1">
      <c r="K351" s="107" t="s">
        <v>485</v>
      </c>
      <c r="L351" s="4">
        <v>25</v>
      </c>
      <c r="O351" s="110"/>
    </row>
    <row r="352" spans="11:15" ht="20" customHeight="1" thickBot="1">
      <c r="K352" s="107" t="s">
        <v>486</v>
      </c>
      <c r="L352" s="4">
        <v>25</v>
      </c>
      <c r="O352" s="110"/>
    </row>
    <row r="353" spans="11:19" ht="20" customHeight="1" thickBot="1">
      <c r="K353" s="107" t="s">
        <v>487</v>
      </c>
      <c r="L353" s="4">
        <v>25</v>
      </c>
      <c r="O353" s="110"/>
    </row>
    <row r="354" spans="11:19" ht="20" customHeight="1" thickBot="1">
      <c r="K354" s="107" t="s">
        <v>488</v>
      </c>
      <c r="L354" s="4">
        <v>25</v>
      </c>
      <c r="O354" s="110"/>
    </row>
    <row r="355" spans="11:19" ht="20" customHeight="1" thickBot="1">
      <c r="K355" s="107" t="s">
        <v>489</v>
      </c>
      <c r="L355" s="4">
        <v>25</v>
      </c>
      <c r="O355" s="107"/>
      <c r="P355" s="97"/>
      <c r="Q355" s="97"/>
      <c r="R355" s="97"/>
      <c r="S355" s="98"/>
    </row>
    <row r="356" spans="11:19" ht="20" customHeight="1" thickBot="1">
      <c r="K356" s="110" t="s">
        <v>116</v>
      </c>
      <c r="L356" s="4">
        <v>25</v>
      </c>
      <c r="O356" s="107"/>
      <c r="P356" s="97"/>
      <c r="Q356" s="97"/>
      <c r="R356" s="97"/>
      <c r="S356" s="98"/>
    </row>
    <row r="357" spans="11:19" ht="20" customHeight="1" thickBot="1">
      <c r="K357" s="110" t="s">
        <v>117</v>
      </c>
      <c r="L357" s="4">
        <v>25</v>
      </c>
      <c r="O357" s="107"/>
      <c r="P357" s="97"/>
      <c r="Q357" s="97"/>
      <c r="R357" s="97"/>
      <c r="S357" s="98"/>
    </row>
    <row r="358" spans="11:19" ht="20" customHeight="1" thickBot="1">
      <c r="K358" s="107" t="s">
        <v>665</v>
      </c>
      <c r="L358" s="4">
        <v>25</v>
      </c>
      <c r="O358" s="107"/>
      <c r="P358" s="97"/>
      <c r="Q358" s="97"/>
      <c r="R358" s="97"/>
      <c r="S358" s="98"/>
    </row>
    <row r="359" spans="11:19" ht="20" customHeight="1" thickBot="1">
      <c r="K359" s="107" t="s">
        <v>666</v>
      </c>
      <c r="L359" s="4">
        <v>25</v>
      </c>
      <c r="O359" s="107"/>
      <c r="P359" s="97"/>
      <c r="Q359" s="97"/>
      <c r="R359" s="97"/>
      <c r="S359" s="98"/>
    </row>
    <row r="360" spans="11:19" ht="20" customHeight="1" thickBot="1">
      <c r="K360" s="107" t="s">
        <v>744</v>
      </c>
      <c r="L360" s="4">
        <v>25</v>
      </c>
      <c r="O360" s="107"/>
      <c r="P360" s="97"/>
      <c r="Q360" s="97"/>
      <c r="R360" s="97"/>
      <c r="S360" s="98"/>
    </row>
    <row r="361" spans="11:19" ht="20" customHeight="1" thickBot="1">
      <c r="K361" s="146" t="s">
        <v>1238</v>
      </c>
      <c r="L361" s="4">
        <v>25</v>
      </c>
      <c r="O361" s="107"/>
      <c r="P361" s="97"/>
      <c r="Q361" s="97"/>
      <c r="R361" s="97"/>
      <c r="S361" s="98"/>
    </row>
    <row r="362" spans="11:19" ht="20" customHeight="1" thickBot="1">
      <c r="K362" s="110" t="s">
        <v>704</v>
      </c>
      <c r="L362" s="4">
        <v>25</v>
      </c>
      <c r="O362" s="107"/>
      <c r="P362" s="97"/>
      <c r="Q362" s="97"/>
      <c r="R362" s="97"/>
      <c r="S362" s="98"/>
    </row>
    <row r="363" spans="11:19" ht="20" customHeight="1" thickBot="1">
      <c r="K363" s="110" t="s">
        <v>1268</v>
      </c>
      <c r="L363" s="4">
        <v>25</v>
      </c>
      <c r="O363" s="107"/>
      <c r="P363" s="97"/>
      <c r="Q363" s="97"/>
      <c r="R363" s="97"/>
      <c r="S363" s="98"/>
    </row>
    <row r="364" spans="11:19" ht="20" customHeight="1" thickBot="1">
      <c r="K364" s="110" t="s">
        <v>703</v>
      </c>
      <c r="L364" s="4">
        <v>25</v>
      </c>
      <c r="O364" s="107"/>
      <c r="P364" s="97"/>
      <c r="Q364" s="97"/>
      <c r="R364" s="97"/>
      <c r="S364" s="98"/>
    </row>
    <row r="365" spans="11:19" ht="20" customHeight="1" thickBot="1">
      <c r="K365" s="107" t="s">
        <v>1280</v>
      </c>
      <c r="L365" s="4">
        <v>25</v>
      </c>
      <c r="O365" s="107"/>
      <c r="P365" s="97"/>
      <c r="Q365" s="97"/>
      <c r="R365" s="99"/>
      <c r="S365" s="98"/>
    </row>
    <row r="366" spans="11:19" ht="20" customHeight="1" thickBot="1">
      <c r="K366" s="107" t="s">
        <v>1281</v>
      </c>
      <c r="L366" s="4">
        <v>25</v>
      </c>
      <c r="O366" s="107"/>
      <c r="P366" s="97"/>
      <c r="Q366" s="97"/>
      <c r="R366" s="97"/>
      <c r="S366" s="98"/>
    </row>
    <row r="367" spans="11:19" ht="20" customHeight="1" thickBot="1">
      <c r="K367" s="107" t="s">
        <v>1282</v>
      </c>
      <c r="L367" s="4">
        <v>25</v>
      </c>
      <c r="O367" s="107"/>
      <c r="P367" s="97"/>
      <c r="Q367" s="97"/>
      <c r="R367" s="97"/>
      <c r="S367" s="98"/>
    </row>
    <row r="368" spans="11:19" ht="20" customHeight="1" thickBot="1">
      <c r="K368" s="107" t="s">
        <v>1283</v>
      </c>
      <c r="L368" s="4">
        <v>25</v>
      </c>
      <c r="O368" s="107"/>
      <c r="P368" s="97"/>
      <c r="Q368" s="97"/>
      <c r="R368" s="97"/>
      <c r="S368" s="98"/>
    </row>
    <row r="369" spans="8:19" ht="20" customHeight="1" thickBot="1">
      <c r="K369" s="5" t="s">
        <v>491</v>
      </c>
      <c r="L369" s="4">
        <v>20</v>
      </c>
      <c r="N369" s="99"/>
      <c r="O369" s="119"/>
      <c r="P369" s="97"/>
      <c r="Q369" s="97"/>
      <c r="R369" s="97"/>
      <c r="S369" s="98"/>
    </row>
    <row r="370" spans="8:19" ht="20" customHeight="1" thickBot="1">
      <c r="K370" s="5" t="s">
        <v>492</v>
      </c>
      <c r="L370" s="4">
        <v>20</v>
      </c>
      <c r="N370" s="97"/>
      <c r="O370" s="97"/>
      <c r="P370" s="97"/>
      <c r="Q370" s="122"/>
      <c r="R370" s="100"/>
      <c r="S370" s="98"/>
    </row>
    <row r="371" spans="8:19" ht="20" customHeight="1" thickBot="1">
      <c r="K371" s="5" t="s">
        <v>493</v>
      </c>
      <c r="L371" s="4">
        <v>20</v>
      </c>
      <c r="N371" s="97"/>
      <c r="O371" s="97"/>
      <c r="P371" s="97"/>
      <c r="Q371" s="122"/>
      <c r="R371" s="101"/>
      <c r="S371" s="98"/>
    </row>
    <row r="372" spans="8:19" ht="20" customHeight="1" thickBot="1">
      <c r="K372" s="5" t="s">
        <v>495</v>
      </c>
      <c r="L372" s="4">
        <v>20</v>
      </c>
      <c r="N372" s="97"/>
    </row>
    <row r="373" spans="8:19" ht="20" customHeight="1" thickBot="1">
      <c r="K373" s="5" t="s">
        <v>496</v>
      </c>
      <c r="L373" s="4">
        <v>20</v>
      </c>
      <c r="N373" s="97"/>
    </row>
    <row r="374" spans="8:19" ht="20" customHeight="1" thickBot="1">
      <c r="K374" s="5" t="s">
        <v>497</v>
      </c>
      <c r="L374" s="4">
        <v>20</v>
      </c>
      <c r="N374" s="97"/>
    </row>
    <row r="375" spans="8:19" ht="20" customHeight="1" thickBot="1">
      <c r="K375" s="147" t="s">
        <v>122</v>
      </c>
      <c r="L375" s="4">
        <v>20</v>
      </c>
      <c r="N375" s="97"/>
    </row>
    <row r="376" spans="8:19" ht="20" customHeight="1" thickBot="1">
      <c r="K376" s="147" t="s">
        <v>123</v>
      </c>
      <c r="L376" s="4">
        <v>20</v>
      </c>
      <c r="N376" s="97"/>
    </row>
    <row r="377" spans="8:19" ht="20" customHeight="1" thickBot="1">
      <c r="K377" s="147" t="s">
        <v>124</v>
      </c>
      <c r="L377" s="4">
        <v>20</v>
      </c>
      <c r="N377" s="97"/>
    </row>
    <row r="378" spans="8:19" ht="20" customHeight="1" thickBot="1">
      <c r="K378" s="5" t="s">
        <v>1239</v>
      </c>
      <c r="L378" s="4">
        <v>20</v>
      </c>
      <c r="N378" s="97"/>
    </row>
    <row r="379" spans="8:19" ht="20" customHeight="1" thickBot="1">
      <c r="K379" s="147" t="s">
        <v>1269</v>
      </c>
      <c r="L379" s="4">
        <v>20</v>
      </c>
      <c r="N379" s="97"/>
    </row>
    <row r="380" spans="8:19" ht="20" customHeight="1" thickBot="1">
      <c r="K380" s="5" t="s">
        <v>498</v>
      </c>
      <c r="L380" s="4">
        <v>15</v>
      </c>
      <c r="N380" s="97"/>
    </row>
    <row r="381" spans="8:19" ht="20" customHeight="1" thickBot="1">
      <c r="K381" s="5" t="s">
        <v>499</v>
      </c>
      <c r="L381" s="4">
        <v>15</v>
      </c>
      <c r="N381" s="97"/>
    </row>
    <row r="382" spans="8:19" ht="20" customHeight="1" thickBot="1">
      <c r="K382" s="5" t="s">
        <v>500</v>
      </c>
      <c r="L382" s="4">
        <v>15</v>
      </c>
      <c r="N382" s="123"/>
    </row>
    <row r="383" spans="8:19" ht="20" customHeight="1" thickBot="1">
      <c r="H383" s="11"/>
      <c r="K383" s="5" t="s">
        <v>501</v>
      </c>
      <c r="L383" s="4">
        <v>15</v>
      </c>
      <c r="N383" s="97"/>
    </row>
    <row r="384" spans="8:19" ht="20" customHeight="1" thickBot="1">
      <c r="K384" s="5" t="s">
        <v>502</v>
      </c>
      <c r="L384" s="4">
        <v>15</v>
      </c>
      <c r="N384" s="97"/>
    </row>
    <row r="385" spans="11:17" ht="20" customHeight="1" thickBot="1">
      <c r="K385" s="5" t="s">
        <v>503</v>
      </c>
      <c r="L385" s="4">
        <v>15</v>
      </c>
      <c r="N385" s="97"/>
    </row>
    <row r="386" spans="11:17" ht="20" customHeight="1" thickBot="1">
      <c r="K386" s="5" t="s">
        <v>667</v>
      </c>
      <c r="L386" s="4">
        <v>15</v>
      </c>
      <c r="N386" s="97"/>
    </row>
    <row r="387" spans="11:17" ht="20" customHeight="1" thickBot="1">
      <c r="K387" s="65" t="s">
        <v>668</v>
      </c>
      <c r="L387" s="4">
        <v>15</v>
      </c>
      <c r="N387" s="97"/>
    </row>
    <row r="388" spans="11:17" ht="20" customHeight="1" thickBot="1">
      <c r="K388" s="65" t="s">
        <v>669</v>
      </c>
      <c r="L388" s="4">
        <v>15</v>
      </c>
      <c r="N388" s="97"/>
    </row>
    <row r="389" spans="11:17" ht="20" customHeight="1" thickBot="1">
      <c r="K389" s="65" t="s">
        <v>670</v>
      </c>
      <c r="L389" s="4">
        <v>15</v>
      </c>
      <c r="N389" s="97"/>
    </row>
    <row r="390" spans="11:17" ht="20" customHeight="1" thickBot="1">
      <c r="K390" s="175" t="s">
        <v>1245</v>
      </c>
      <c r="L390" s="4">
        <v>15</v>
      </c>
      <c r="N390" s="97"/>
    </row>
    <row r="391" spans="11:17" ht="20" customHeight="1" thickBot="1">
      <c r="K391" s="65" t="s">
        <v>1162</v>
      </c>
      <c r="L391" s="4">
        <v>15</v>
      </c>
      <c r="N391" s="97"/>
    </row>
    <row r="392" spans="11:17" ht="20" customHeight="1" thickBot="1">
      <c r="K392" s="65" t="s">
        <v>1287</v>
      </c>
      <c r="L392" s="4">
        <v>15</v>
      </c>
      <c r="N392" s="123"/>
    </row>
    <row r="393" spans="11:17" ht="20" customHeight="1" thickBot="1">
      <c r="K393" s="65" t="s">
        <v>504</v>
      </c>
      <c r="L393" s="4">
        <v>10</v>
      </c>
      <c r="N393" s="97"/>
    </row>
    <row r="394" spans="11:17" ht="20" customHeight="1" thickBot="1">
      <c r="K394" s="65" t="s">
        <v>505</v>
      </c>
      <c r="L394" s="4">
        <v>10</v>
      </c>
      <c r="N394" s="142"/>
      <c r="O394" s="97"/>
      <c r="P394" s="142"/>
      <c r="Q394" s="122"/>
    </row>
    <row r="395" spans="11:17" ht="20" customHeight="1" thickBot="1">
      <c r="K395" s="144" t="s">
        <v>506</v>
      </c>
      <c r="L395" s="4">
        <v>10</v>
      </c>
      <c r="N395" s="142"/>
      <c r="O395" s="97"/>
      <c r="P395" s="142"/>
      <c r="Q395" s="122"/>
    </row>
    <row r="396" spans="11:17" ht="20" customHeight="1" thickBot="1">
      <c r="K396" s="145" t="s">
        <v>136</v>
      </c>
      <c r="L396" s="4">
        <v>10</v>
      </c>
      <c r="N396" s="142"/>
      <c r="O396" s="97"/>
      <c r="P396" s="143"/>
      <c r="Q396" s="122"/>
    </row>
    <row r="397" spans="11:17" ht="20" customHeight="1" thickBot="1">
      <c r="K397" s="145" t="s">
        <v>137</v>
      </c>
      <c r="L397" s="4">
        <v>10</v>
      </c>
      <c r="N397" s="142"/>
      <c r="O397" s="97"/>
      <c r="P397" s="142"/>
      <c r="Q397" s="122"/>
    </row>
    <row r="398" spans="11:17" ht="20" customHeight="1" thickBot="1">
      <c r="K398" s="144" t="s">
        <v>1240</v>
      </c>
      <c r="L398" s="4">
        <v>10</v>
      </c>
      <c r="N398" s="142"/>
      <c r="O398" s="97"/>
      <c r="P398" s="143"/>
      <c r="Q398" s="122"/>
    </row>
    <row r="399" spans="11:17" ht="20" customHeight="1" thickBot="1">
      <c r="K399" s="144" t="s">
        <v>1241</v>
      </c>
      <c r="L399" s="4">
        <v>10</v>
      </c>
      <c r="N399" s="143"/>
      <c r="O399" s="97"/>
      <c r="P399" s="142"/>
      <c r="Q399" s="122"/>
    </row>
    <row r="400" spans="11:17" ht="20" customHeight="1" thickBot="1">
      <c r="K400" s="145" t="s">
        <v>1271</v>
      </c>
      <c r="L400" s="4">
        <v>10</v>
      </c>
      <c r="N400" s="142"/>
      <c r="O400" s="97"/>
      <c r="P400" s="142"/>
      <c r="Q400" s="122"/>
    </row>
    <row r="401" spans="11:17" ht="20" customHeight="1" thickBot="1">
      <c r="K401" s="145" t="s">
        <v>1272</v>
      </c>
      <c r="L401" s="4">
        <v>10</v>
      </c>
      <c r="N401" s="142"/>
      <c r="O401" s="97"/>
      <c r="P401" s="142"/>
      <c r="Q401" s="122"/>
    </row>
    <row r="402" spans="11:17" ht="20" customHeight="1" thickBot="1">
      <c r="K402" s="145" t="s">
        <v>1273</v>
      </c>
      <c r="L402" s="4">
        <v>10</v>
      </c>
      <c r="N402" s="142"/>
      <c r="O402" s="97"/>
      <c r="P402" s="142"/>
      <c r="Q402" s="122"/>
    </row>
    <row r="403" spans="11:17" ht="20" customHeight="1" thickBot="1">
      <c r="K403" s="144" t="s">
        <v>1284</v>
      </c>
      <c r="L403" s="4">
        <v>10</v>
      </c>
      <c r="N403" s="142"/>
      <c r="O403" s="97"/>
      <c r="P403" s="142"/>
      <c r="Q403" s="122"/>
    </row>
    <row r="404" spans="11:17" ht="20" customHeight="1" thickBot="1">
      <c r="K404" s="144" t="s">
        <v>1288</v>
      </c>
      <c r="L404" s="4">
        <v>10</v>
      </c>
      <c r="N404" s="142"/>
      <c r="O404" s="97"/>
      <c r="P404" s="142"/>
      <c r="Q404" s="122"/>
    </row>
    <row r="405" spans="11:17" ht="20" customHeight="1" thickBot="1">
      <c r="K405" s="144" t="s">
        <v>1291</v>
      </c>
      <c r="L405" s="4">
        <v>10</v>
      </c>
      <c r="N405" s="142"/>
      <c r="O405" s="97"/>
      <c r="P405" s="142"/>
      <c r="Q405" s="122"/>
    </row>
    <row r="406" spans="11:17" ht="20" customHeight="1" thickBot="1">
      <c r="K406" s="144" t="s">
        <v>1290</v>
      </c>
      <c r="L406" s="4">
        <v>10</v>
      </c>
      <c r="N406" s="143"/>
      <c r="O406" s="97"/>
      <c r="P406" s="142"/>
      <c r="Q406" s="122"/>
    </row>
    <row r="407" spans="11:17" ht="20" customHeight="1" thickBot="1">
      <c r="K407" s="144" t="s">
        <v>507</v>
      </c>
      <c r="L407" s="4">
        <v>5</v>
      </c>
      <c r="N407" s="142"/>
      <c r="O407" s="97"/>
      <c r="P407" s="142"/>
      <c r="Q407" s="122"/>
    </row>
    <row r="408" spans="11:17" ht="20" customHeight="1" thickBot="1">
      <c r="K408" s="144" t="s">
        <v>508</v>
      </c>
      <c r="L408" s="4">
        <v>5</v>
      </c>
      <c r="N408" s="142"/>
      <c r="O408" s="172"/>
      <c r="P408" s="142"/>
      <c r="Q408" s="122"/>
    </row>
    <row r="409" spans="11:17" ht="20" customHeight="1" thickBot="1">
      <c r="K409" s="144" t="s">
        <v>509</v>
      </c>
      <c r="L409" s="4">
        <v>5</v>
      </c>
      <c r="N409" s="142"/>
      <c r="O409" s="97"/>
      <c r="P409" s="142"/>
      <c r="Q409" s="122"/>
    </row>
    <row r="410" spans="11:17" ht="20" customHeight="1" thickBot="1">
      <c r="K410" s="144" t="s">
        <v>510</v>
      </c>
      <c r="L410" s="4">
        <v>5</v>
      </c>
      <c r="N410" s="142"/>
      <c r="O410" s="97"/>
      <c r="P410" s="142"/>
      <c r="Q410" s="122"/>
    </row>
    <row r="411" spans="11:17" ht="20" customHeight="1" thickBot="1">
      <c r="K411" s="139" t="s">
        <v>511</v>
      </c>
      <c r="L411" s="4">
        <v>5</v>
      </c>
      <c r="N411" s="142"/>
      <c r="O411" s="97"/>
      <c r="P411" s="142"/>
      <c r="Q411" s="122"/>
    </row>
    <row r="412" spans="11:17" ht="20" customHeight="1" thickBot="1">
      <c r="K412" s="144" t="s">
        <v>512</v>
      </c>
      <c r="L412" s="4">
        <v>5</v>
      </c>
      <c r="N412" s="143"/>
      <c r="O412" s="97"/>
      <c r="P412" s="143"/>
      <c r="Q412" s="122"/>
    </row>
    <row r="413" spans="11:17" ht="20" customHeight="1" thickBot="1">
      <c r="K413" s="144" t="s">
        <v>513</v>
      </c>
      <c r="L413" s="4">
        <v>5</v>
      </c>
      <c r="N413" s="99"/>
      <c r="O413" s="120"/>
      <c r="P413" s="121"/>
    </row>
    <row r="414" spans="11:17" ht="20" customHeight="1" thickBot="1">
      <c r="K414" s="144" t="s">
        <v>516</v>
      </c>
      <c r="L414" s="4">
        <v>5</v>
      </c>
      <c r="O414" s="110"/>
    </row>
    <row r="415" spans="11:17" ht="20" customHeight="1" thickBot="1">
      <c r="K415" s="144" t="s">
        <v>517</v>
      </c>
      <c r="L415" s="4">
        <v>5</v>
      </c>
      <c r="O415" s="110"/>
    </row>
    <row r="416" spans="11:17" ht="20" customHeight="1" thickBot="1">
      <c r="K416" s="144" t="s">
        <v>518</v>
      </c>
      <c r="L416" s="4">
        <v>5</v>
      </c>
      <c r="O416" s="110"/>
    </row>
    <row r="417" spans="11:21" ht="20" customHeight="1" thickBot="1">
      <c r="K417" s="144" t="s">
        <v>519</v>
      </c>
      <c r="L417" s="4">
        <v>5</v>
      </c>
      <c r="O417" s="110"/>
    </row>
    <row r="418" spans="11:21" ht="20" customHeight="1" thickBot="1">
      <c r="K418" s="144" t="s">
        <v>520</v>
      </c>
      <c r="L418" s="4">
        <v>5</v>
      </c>
      <c r="O418" s="110"/>
    </row>
    <row r="419" spans="11:21" ht="20" customHeight="1" thickBot="1">
      <c r="K419" s="144" t="s">
        <v>521</v>
      </c>
      <c r="L419" s="4">
        <v>5</v>
      </c>
      <c r="O419" s="110"/>
    </row>
    <row r="420" spans="11:21" ht="20" customHeight="1" thickBot="1">
      <c r="K420" s="144" t="s">
        <v>522</v>
      </c>
      <c r="L420" s="4">
        <v>5</v>
      </c>
      <c r="O420" s="110"/>
    </row>
    <row r="421" spans="11:21" ht="20" customHeight="1" thickBot="1">
      <c r="K421" s="144" t="s">
        <v>523</v>
      </c>
      <c r="L421" s="4">
        <v>5</v>
      </c>
      <c r="O421" s="110"/>
    </row>
    <row r="422" spans="11:21" ht="20" customHeight="1" thickBot="1">
      <c r="K422" s="107" t="s">
        <v>524</v>
      </c>
      <c r="L422" s="4">
        <v>5</v>
      </c>
      <c r="O422" s="110"/>
    </row>
    <row r="423" spans="11:21" ht="20" customHeight="1" thickBot="1">
      <c r="K423" s="155" t="s">
        <v>525</v>
      </c>
      <c r="L423" s="4">
        <v>5</v>
      </c>
      <c r="O423" s="110"/>
    </row>
    <row r="424" spans="11:21" ht="20" customHeight="1" thickBot="1">
      <c r="K424" s="154" t="s">
        <v>526</v>
      </c>
      <c r="L424" s="4">
        <v>5</v>
      </c>
      <c r="O424" s="151"/>
      <c r="P424" s="121"/>
      <c r="Q424" s="99"/>
      <c r="R424" s="99"/>
      <c r="S424" s="99"/>
      <c r="T424" s="99"/>
      <c r="U424" s="99"/>
    </row>
    <row r="425" spans="11:21" ht="20" customHeight="1" thickBot="1">
      <c r="K425" s="144" t="s">
        <v>529</v>
      </c>
      <c r="L425" s="4">
        <v>5</v>
      </c>
      <c r="O425" s="173"/>
      <c r="P425" s="152"/>
      <c r="Q425" s="152"/>
      <c r="R425" s="152"/>
      <c r="S425" s="123"/>
      <c r="T425" s="99"/>
      <c r="U425" s="123"/>
    </row>
    <row r="426" spans="11:21" ht="20" customHeight="1" thickBot="1">
      <c r="K426" s="144" t="s">
        <v>530</v>
      </c>
      <c r="L426" s="4">
        <v>5</v>
      </c>
      <c r="O426" s="173"/>
      <c r="P426" s="152"/>
      <c r="Q426" s="152"/>
      <c r="R426" s="152"/>
      <c r="S426" s="123"/>
      <c r="T426" s="99"/>
      <c r="U426" s="123"/>
    </row>
    <row r="427" spans="11:21" ht="20" customHeight="1" thickBot="1">
      <c r="K427" s="144" t="s">
        <v>531</v>
      </c>
      <c r="L427" s="4">
        <v>5</v>
      </c>
      <c r="O427" s="173"/>
      <c r="P427" s="152"/>
      <c r="Q427" s="152"/>
      <c r="R427" s="152"/>
      <c r="S427" s="123"/>
      <c r="T427" s="99"/>
      <c r="U427" s="123"/>
    </row>
    <row r="428" spans="11:21" ht="20" customHeight="1" thickBot="1">
      <c r="K428" s="144" t="s">
        <v>532</v>
      </c>
      <c r="L428" s="4">
        <v>5</v>
      </c>
      <c r="O428" s="173"/>
      <c r="P428" s="152"/>
      <c r="Q428" s="152"/>
      <c r="R428" s="152"/>
      <c r="S428" s="123"/>
      <c r="T428" s="99"/>
      <c r="U428" s="123"/>
    </row>
    <row r="429" spans="11:21" ht="20" customHeight="1" thickBot="1">
      <c r="K429" s="144" t="s">
        <v>533</v>
      </c>
      <c r="L429" s="4">
        <v>5</v>
      </c>
      <c r="O429" s="173"/>
      <c r="P429" s="152"/>
      <c r="Q429" s="152"/>
      <c r="R429" s="152"/>
      <c r="S429" s="123"/>
      <c r="T429" s="99"/>
      <c r="U429" s="123"/>
    </row>
    <row r="430" spans="11:21" ht="20" customHeight="1" thickBot="1">
      <c r="K430" s="144" t="s">
        <v>534</v>
      </c>
      <c r="L430" s="4">
        <v>5</v>
      </c>
      <c r="O430" s="173"/>
      <c r="P430" s="152"/>
      <c r="Q430" s="152"/>
      <c r="R430" s="152"/>
      <c r="S430" s="123"/>
      <c r="T430" s="99"/>
      <c r="U430" s="123"/>
    </row>
    <row r="431" spans="11:21" ht="20" customHeight="1" thickBot="1">
      <c r="K431" s="144" t="s">
        <v>535</v>
      </c>
      <c r="L431" s="4">
        <v>5</v>
      </c>
      <c r="O431" s="173"/>
      <c r="P431" s="152"/>
      <c r="Q431" s="152"/>
      <c r="R431" s="152"/>
      <c r="S431" s="123"/>
      <c r="T431" s="99"/>
      <c r="U431" s="123"/>
    </row>
    <row r="432" spans="11:21" ht="20" customHeight="1" thickBot="1">
      <c r="K432" s="144" t="s">
        <v>536</v>
      </c>
      <c r="L432" s="4">
        <v>5</v>
      </c>
      <c r="O432" s="173"/>
      <c r="P432" s="152"/>
      <c r="Q432" s="152"/>
      <c r="R432" s="123"/>
      <c r="S432" s="123"/>
      <c r="T432" s="99"/>
      <c r="U432" s="123"/>
    </row>
    <row r="433" spans="11:21" ht="20" customHeight="1" thickBot="1">
      <c r="K433" s="144" t="s">
        <v>538</v>
      </c>
      <c r="L433" s="4">
        <v>5</v>
      </c>
      <c r="O433" s="173"/>
      <c r="P433" s="152"/>
      <c r="Q433" s="152"/>
      <c r="R433" s="152"/>
      <c r="S433" s="123"/>
      <c r="T433" s="99"/>
      <c r="U433" s="123"/>
    </row>
    <row r="434" spans="11:21" ht="20" customHeight="1" thickBot="1">
      <c r="K434" s="144" t="s">
        <v>539</v>
      </c>
      <c r="L434" s="4">
        <v>5</v>
      </c>
      <c r="O434" s="173"/>
      <c r="P434" s="152"/>
      <c r="Q434" s="152"/>
      <c r="R434" s="123"/>
      <c r="S434" s="153"/>
      <c r="T434" s="99"/>
      <c r="U434" s="123"/>
    </row>
    <row r="435" spans="11:21" ht="20" customHeight="1" thickBot="1">
      <c r="K435" s="144" t="s">
        <v>540</v>
      </c>
      <c r="L435" s="4">
        <v>5</v>
      </c>
      <c r="O435" s="173"/>
      <c r="P435" s="152"/>
      <c r="Q435" s="152"/>
      <c r="R435" s="152"/>
      <c r="S435" s="123"/>
      <c r="T435" s="99"/>
      <c r="U435" s="123"/>
    </row>
    <row r="436" spans="11:21" ht="20" customHeight="1" thickBot="1">
      <c r="K436" s="139" t="s">
        <v>541</v>
      </c>
      <c r="L436" s="4">
        <v>5</v>
      </c>
      <c r="O436" s="173"/>
      <c r="P436" s="152"/>
      <c r="Q436" s="152"/>
      <c r="R436" s="152"/>
      <c r="S436" s="123"/>
      <c r="T436" s="99"/>
      <c r="U436" s="123"/>
    </row>
    <row r="437" spans="11:21" ht="20" customHeight="1" thickBot="1">
      <c r="K437" s="144" t="s">
        <v>542</v>
      </c>
      <c r="L437" s="4">
        <v>5</v>
      </c>
      <c r="O437" s="173"/>
      <c r="P437" s="152"/>
      <c r="Q437" s="152"/>
      <c r="R437" s="152"/>
      <c r="S437" s="123"/>
      <c r="T437" s="99"/>
      <c r="U437" s="123"/>
    </row>
    <row r="438" spans="11:21" ht="20" customHeight="1" thickBot="1">
      <c r="K438" s="144" t="s">
        <v>543</v>
      </c>
      <c r="L438" s="4">
        <v>5</v>
      </c>
      <c r="O438" s="173"/>
      <c r="P438" s="152"/>
      <c r="Q438" s="152"/>
      <c r="R438" s="152"/>
      <c r="S438" s="123"/>
      <c r="T438" s="99"/>
      <c r="U438" s="123"/>
    </row>
    <row r="439" spans="11:21" ht="20" customHeight="1" thickBot="1">
      <c r="K439" s="144" t="s">
        <v>544</v>
      </c>
      <c r="L439" s="4">
        <v>5</v>
      </c>
      <c r="O439" s="173"/>
      <c r="P439" s="152"/>
      <c r="Q439" s="152"/>
      <c r="R439" s="152"/>
      <c r="S439" s="123"/>
      <c r="T439" s="99"/>
      <c r="U439" s="123"/>
    </row>
    <row r="440" spans="11:21" ht="20" customHeight="1" thickBot="1">
      <c r="K440" s="144" t="s">
        <v>545</v>
      </c>
      <c r="L440" s="4">
        <v>5</v>
      </c>
      <c r="O440" s="173"/>
      <c r="P440" s="152"/>
      <c r="Q440" s="152"/>
      <c r="R440" s="152"/>
      <c r="S440" s="123"/>
      <c r="T440" s="99"/>
      <c r="U440" s="123"/>
    </row>
    <row r="441" spans="11:21" ht="20" customHeight="1" thickBot="1">
      <c r="K441" s="144" t="s">
        <v>546</v>
      </c>
      <c r="L441" s="4">
        <v>5</v>
      </c>
      <c r="O441" s="173"/>
      <c r="P441" s="152"/>
      <c r="Q441" s="152"/>
      <c r="R441" s="152"/>
      <c r="S441" s="123"/>
      <c r="T441" s="99"/>
      <c r="U441" s="123"/>
    </row>
    <row r="442" spans="11:21" ht="20" customHeight="1" thickBot="1">
      <c r="K442" s="144" t="s">
        <v>547</v>
      </c>
      <c r="L442" s="4">
        <v>5</v>
      </c>
      <c r="O442" s="173"/>
      <c r="P442" s="152"/>
      <c r="Q442" s="152"/>
      <c r="R442" s="152"/>
      <c r="S442" s="123"/>
      <c r="T442" s="99"/>
      <c r="U442" s="123"/>
    </row>
    <row r="443" spans="11:21" ht="20" customHeight="1" thickBot="1">
      <c r="K443" s="144" t="s">
        <v>548</v>
      </c>
      <c r="L443" s="4">
        <v>5</v>
      </c>
      <c r="O443" s="173"/>
      <c r="P443" s="152"/>
      <c r="Q443" s="152"/>
      <c r="R443" s="152"/>
      <c r="S443" s="123"/>
      <c r="T443" s="99"/>
      <c r="U443" s="123"/>
    </row>
    <row r="444" spans="11:21" ht="20" customHeight="1" thickBot="1">
      <c r="K444" s="148" t="s">
        <v>549</v>
      </c>
      <c r="L444" s="4">
        <v>5</v>
      </c>
      <c r="O444" s="173"/>
      <c r="P444" s="152"/>
      <c r="Q444" s="152"/>
      <c r="R444" s="152"/>
      <c r="S444" s="123"/>
      <c r="T444" s="99"/>
      <c r="U444" s="123"/>
    </row>
    <row r="445" spans="11:21" ht="20" customHeight="1" thickBot="1">
      <c r="K445" s="34" t="s">
        <v>550</v>
      </c>
      <c r="L445" s="4">
        <v>5</v>
      </c>
      <c r="O445" s="173"/>
      <c r="P445" s="152"/>
      <c r="Q445" s="152"/>
      <c r="R445" s="152"/>
      <c r="S445" s="123"/>
      <c r="T445" s="99"/>
      <c r="U445" s="123"/>
    </row>
    <row r="446" spans="11:21" ht="20" customHeight="1" thickBot="1">
      <c r="K446" s="176" t="s">
        <v>146</v>
      </c>
      <c r="L446" s="4">
        <v>5</v>
      </c>
      <c r="O446" s="173"/>
      <c r="P446" s="152"/>
      <c r="Q446" s="152"/>
      <c r="R446" s="152"/>
      <c r="S446" s="123"/>
      <c r="T446" s="99"/>
      <c r="U446" s="123"/>
    </row>
    <row r="447" spans="11:21" ht="20" customHeight="1" thickBot="1">
      <c r="K447" s="5" t="s">
        <v>671</v>
      </c>
      <c r="L447" s="4">
        <v>5</v>
      </c>
      <c r="N447" s="99"/>
      <c r="O447" s="173"/>
      <c r="P447" s="121"/>
      <c r="Q447" s="99"/>
      <c r="R447" s="99"/>
      <c r="S447" s="99"/>
      <c r="T447" s="99"/>
      <c r="U447" s="99"/>
    </row>
    <row r="448" spans="11:21" ht="20" customHeight="1" thickBot="1">
      <c r="K448" s="5" t="s">
        <v>673</v>
      </c>
      <c r="L448" s="4">
        <v>5</v>
      </c>
      <c r="N448" s="99"/>
      <c r="O448" s="121"/>
      <c r="P448" s="121"/>
      <c r="Q448" s="99"/>
      <c r="R448" s="122"/>
    </row>
    <row r="449" spans="11:18" ht="20" customHeight="1" thickBot="1">
      <c r="K449" s="174" t="s">
        <v>752</v>
      </c>
      <c r="L449" s="4">
        <v>5</v>
      </c>
      <c r="N449" s="123"/>
      <c r="O449" s="97"/>
      <c r="P449" s="123"/>
      <c r="Q449" s="123"/>
      <c r="R449" s="122"/>
    </row>
    <row r="450" spans="11:18" ht="20" customHeight="1" thickBot="1">
      <c r="K450" s="5" t="s">
        <v>1242</v>
      </c>
      <c r="L450" s="4">
        <v>5</v>
      </c>
      <c r="N450" s="123"/>
      <c r="O450" s="97"/>
      <c r="P450" s="123"/>
      <c r="Q450" s="123"/>
      <c r="R450" s="122"/>
    </row>
    <row r="451" spans="11:18" ht="20" customHeight="1" thickBot="1">
      <c r="K451" s="147" t="s">
        <v>1275</v>
      </c>
      <c r="L451" s="4">
        <v>5</v>
      </c>
      <c r="N451" s="99"/>
      <c r="O451" s="97"/>
      <c r="P451" s="123"/>
      <c r="Q451" s="123"/>
      <c r="R451" s="122"/>
    </row>
    <row r="452" spans="11:18" ht="20" customHeight="1" thickBot="1">
      <c r="K452" s="147" t="s">
        <v>1276</v>
      </c>
      <c r="L452" s="4">
        <v>5</v>
      </c>
      <c r="N452" s="99"/>
      <c r="O452" s="97"/>
      <c r="P452" s="123"/>
      <c r="Q452" s="123"/>
      <c r="R452" s="122"/>
    </row>
    <row r="453" spans="11:18" ht="20" customHeight="1" thickBot="1">
      <c r="K453" s="147" t="s">
        <v>1277</v>
      </c>
      <c r="L453" s="4">
        <v>5</v>
      </c>
      <c r="O453" s="5"/>
      <c r="P453" s="123"/>
      <c r="Q453" s="99"/>
      <c r="R453" s="99"/>
    </row>
    <row r="454" spans="11:18" ht="20" customHeight="1" thickBot="1">
      <c r="K454" s="5" t="s">
        <v>1285</v>
      </c>
      <c r="L454" s="4">
        <v>5</v>
      </c>
      <c r="P454" s="121"/>
    </row>
    <row r="455" spans="11:18" ht="20" customHeight="1" thickBot="1">
      <c r="K455" s="5" t="s">
        <v>1292</v>
      </c>
      <c r="L455" s="4">
        <v>5</v>
      </c>
      <c r="O455" s="5"/>
      <c r="P455" s="123"/>
    </row>
    <row r="456" spans="11:18" ht="20" customHeight="1" thickBot="1">
      <c r="K456" s="107"/>
      <c r="O456" s="110"/>
    </row>
    <row r="457" spans="11:18" ht="20" customHeight="1" thickBot="1">
      <c r="K457" s="107"/>
      <c r="O457" s="110"/>
    </row>
    <row r="458" spans="11:18" ht="20" customHeight="1" thickBot="1">
      <c r="K458" s="107"/>
      <c r="O458" s="110"/>
    </row>
    <row r="459" spans="11:18" ht="20" customHeight="1" thickBot="1">
      <c r="O459" s="110"/>
    </row>
    <row r="460" spans="11:18" ht="20" customHeight="1" thickBot="1">
      <c r="O460" s="110"/>
    </row>
    <row r="461" spans="11:18" ht="20" customHeight="1" thickBot="1">
      <c r="O461" s="110"/>
    </row>
    <row r="462" spans="11:18" ht="20" customHeight="1" thickBot="1">
      <c r="O462" s="110"/>
    </row>
    <row r="463" spans="11:18" ht="20" customHeight="1" thickBot="1">
      <c r="O463" s="110"/>
    </row>
    <row r="464" spans="11:18" ht="20" customHeight="1" thickBot="1">
      <c r="O464" s="110"/>
    </row>
    <row r="465" spans="15:15" ht="20" customHeight="1" thickBot="1">
      <c r="O465" s="110"/>
    </row>
    <row r="466" spans="15:15" ht="20" customHeight="1" thickBot="1">
      <c r="O466" s="110"/>
    </row>
    <row r="467" spans="15:15" ht="20" customHeight="1" thickBot="1">
      <c r="O467" s="110"/>
    </row>
    <row r="468" spans="15:15" ht="20" customHeight="1" thickBot="1">
      <c r="O468" s="110"/>
    </row>
    <row r="469" spans="15:15" ht="20" customHeight="1" thickBot="1">
      <c r="O469" s="110"/>
    </row>
    <row r="470" spans="15:15" ht="20" customHeight="1" thickBot="1">
      <c r="O470" s="110"/>
    </row>
    <row r="471" spans="15:15" ht="20" customHeight="1" thickBot="1">
      <c r="O471" s="110"/>
    </row>
    <row r="472" spans="15:15" ht="20" customHeight="1" thickBot="1">
      <c r="O472" s="110"/>
    </row>
    <row r="473" spans="15:15" ht="20" customHeight="1" thickBot="1">
      <c r="O473" s="110"/>
    </row>
    <row r="474" spans="15:15" ht="20" customHeight="1" thickBot="1">
      <c r="O474" s="110"/>
    </row>
    <row r="475" spans="15:15" ht="20" customHeight="1" thickBot="1">
      <c r="O475" s="110"/>
    </row>
    <row r="476" spans="15:15" ht="20" customHeight="1" thickBot="1">
      <c r="O476" s="110"/>
    </row>
    <row r="477" spans="15:15" ht="20" customHeight="1" thickBot="1">
      <c r="O477" s="110"/>
    </row>
    <row r="478" spans="15:15" ht="20" customHeight="1" thickBot="1">
      <c r="O478" s="110"/>
    </row>
    <row r="479" spans="15:15" ht="20" customHeight="1" thickBot="1">
      <c r="O479" s="110"/>
    </row>
    <row r="480" spans="15:15" ht="20" customHeight="1" thickBot="1">
      <c r="O480" s="110"/>
    </row>
    <row r="481" spans="15:15" ht="20" customHeight="1" thickBot="1">
      <c r="O481" s="110"/>
    </row>
    <row r="482" spans="15:15" ht="20" customHeight="1" thickBot="1">
      <c r="O482" s="110"/>
    </row>
    <row r="483" spans="15:15" ht="20" customHeight="1" thickBot="1">
      <c r="O483" s="110"/>
    </row>
    <row r="484" spans="15:15" ht="20" customHeight="1" thickBot="1">
      <c r="O484" s="110"/>
    </row>
    <row r="485" spans="15:15" ht="20" customHeight="1" thickBot="1">
      <c r="O485" s="110"/>
    </row>
    <row r="486" spans="15:15" ht="20" customHeight="1" thickBot="1">
      <c r="O486" s="110"/>
    </row>
    <row r="487" spans="15:15" ht="20" customHeight="1" thickBot="1">
      <c r="O487" s="110"/>
    </row>
    <row r="488" spans="15:15" ht="20" customHeight="1" thickBot="1">
      <c r="O488" s="110"/>
    </row>
    <row r="489" spans="15:15" ht="20" customHeight="1" thickBot="1">
      <c r="O489" s="110"/>
    </row>
    <row r="490" spans="15:15" ht="20" customHeight="1" thickBot="1">
      <c r="O490" s="110"/>
    </row>
    <row r="491" spans="15:15" ht="20" customHeight="1" thickBot="1">
      <c r="O491" s="110"/>
    </row>
    <row r="492" spans="15:15" ht="20" customHeight="1" thickBot="1">
      <c r="O492" s="110"/>
    </row>
    <row r="493" spans="15:15" ht="20" customHeight="1" thickBot="1">
      <c r="O493" s="110"/>
    </row>
    <row r="494" spans="15:15" ht="20" customHeight="1" thickBot="1">
      <c r="O494" s="110"/>
    </row>
    <row r="495" spans="15:15" ht="20" customHeight="1" thickBot="1">
      <c r="O495" s="110"/>
    </row>
    <row r="496" spans="15:15" ht="20" customHeight="1" thickBot="1">
      <c r="O496" s="110"/>
    </row>
    <row r="497" spans="15:15" ht="20" customHeight="1" thickBot="1">
      <c r="O497" s="110"/>
    </row>
    <row r="498" spans="15:15" ht="20" customHeight="1" thickBot="1">
      <c r="O498" s="110"/>
    </row>
    <row r="499" spans="15:15" ht="20" customHeight="1" thickBot="1">
      <c r="O499" s="110"/>
    </row>
    <row r="500" spans="15:15" ht="20" customHeight="1" thickBot="1">
      <c r="O500" s="110"/>
    </row>
    <row r="501" spans="15:15" ht="20" customHeight="1" thickBot="1">
      <c r="O501" s="110"/>
    </row>
    <row r="502" spans="15:15" ht="20" customHeight="1" thickBot="1">
      <c r="O502" s="110"/>
    </row>
    <row r="503" spans="15:15" ht="20" customHeight="1" thickBot="1">
      <c r="O503" s="110"/>
    </row>
    <row r="504" spans="15:15" ht="20" customHeight="1" thickBot="1">
      <c r="O504" s="110"/>
    </row>
    <row r="505" spans="15:15" ht="20" customHeight="1" thickBot="1">
      <c r="O505" s="110"/>
    </row>
    <row r="506" spans="15:15" ht="20" customHeight="1" thickBot="1">
      <c r="O506" s="110"/>
    </row>
    <row r="507" spans="15:15" ht="20" customHeight="1" thickBot="1">
      <c r="O507" s="110"/>
    </row>
    <row r="508" spans="15:15" ht="20" customHeight="1" thickBot="1">
      <c r="O508" s="110"/>
    </row>
    <row r="509" spans="15:15" ht="20" customHeight="1" thickBot="1">
      <c r="O509" s="110"/>
    </row>
    <row r="510" spans="15:15" ht="20" customHeight="1" thickBot="1">
      <c r="O510" s="110"/>
    </row>
    <row r="511" spans="15:15" ht="20" customHeight="1" thickBot="1">
      <c r="O511" s="110"/>
    </row>
    <row r="512" spans="15:15" ht="20" customHeight="1" thickBot="1">
      <c r="O512" s="110"/>
    </row>
    <row r="513" spans="15:15" ht="20" customHeight="1" thickBot="1">
      <c r="O513" s="110"/>
    </row>
    <row r="514" spans="15:15" ht="20" customHeight="1" thickBot="1">
      <c r="O514" s="110"/>
    </row>
    <row r="515" spans="15:15" ht="20" customHeight="1" thickBot="1">
      <c r="O515" s="110"/>
    </row>
    <row r="516" spans="15:15" ht="20" customHeight="1" thickBot="1">
      <c r="O516" s="110"/>
    </row>
    <row r="517" spans="15:15" ht="20" customHeight="1" thickBot="1">
      <c r="O517" s="110"/>
    </row>
    <row r="518" spans="15:15" ht="20" customHeight="1" thickBot="1">
      <c r="O518" s="110"/>
    </row>
    <row r="519" spans="15:15" ht="20" customHeight="1" thickBot="1">
      <c r="O519" s="110"/>
    </row>
    <row r="520" spans="15:15" ht="20" customHeight="1" thickBot="1">
      <c r="O520" s="110"/>
    </row>
    <row r="521" spans="15:15" ht="20" customHeight="1" thickBot="1">
      <c r="O521" s="110"/>
    </row>
    <row r="522" spans="15:15" ht="20" customHeight="1" thickBot="1">
      <c r="O522" s="110"/>
    </row>
    <row r="523" spans="15:15" ht="20" customHeight="1" thickBot="1">
      <c r="O523" s="110"/>
    </row>
    <row r="524" spans="15:15" ht="20" customHeight="1" thickBot="1">
      <c r="O524" s="110"/>
    </row>
    <row r="525" spans="15:15" ht="20" customHeight="1" thickBot="1">
      <c r="O525" s="110"/>
    </row>
    <row r="526" spans="15:15" ht="20" customHeight="1" thickBot="1">
      <c r="O526" s="110"/>
    </row>
    <row r="527" spans="15:15" ht="20" customHeight="1" thickBot="1">
      <c r="O527" s="110"/>
    </row>
    <row r="528" spans="15:15" ht="20" customHeight="1" thickBot="1">
      <c r="O528" s="110"/>
    </row>
    <row r="529" spans="15:15" ht="20" customHeight="1" thickBot="1">
      <c r="O529" s="110"/>
    </row>
    <row r="530" spans="15:15" ht="20" customHeight="1" thickBot="1">
      <c r="O530" s="110"/>
    </row>
    <row r="531" spans="15:15" ht="20" customHeight="1" thickBot="1">
      <c r="O531" s="110"/>
    </row>
    <row r="532" spans="15:15" ht="20" customHeight="1" thickBot="1">
      <c r="O532" s="110"/>
    </row>
    <row r="533" spans="15:15" ht="20" customHeight="1" thickBot="1">
      <c r="O533" s="110"/>
    </row>
    <row r="534" spans="15:15" ht="20" customHeight="1" thickBot="1">
      <c r="O534" s="110"/>
    </row>
    <row r="535" spans="15:15" ht="20" customHeight="1" thickBot="1">
      <c r="O535" s="110"/>
    </row>
    <row r="536" spans="15:15" ht="20" customHeight="1" thickBot="1">
      <c r="O536" s="110"/>
    </row>
    <row r="537" spans="15:15" ht="20" customHeight="1" thickBot="1">
      <c r="O537" s="110"/>
    </row>
    <row r="538" spans="15:15" ht="20" customHeight="1" thickBot="1">
      <c r="O538" s="110"/>
    </row>
    <row r="539" spans="15:15" ht="20" customHeight="1" thickBot="1">
      <c r="O539" s="110"/>
    </row>
    <row r="540" spans="15:15" ht="20" customHeight="1" thickBot="1">
      <c r="O540" s="110"/>
    </row>
    <row r="541" spans="15:15" ht="20" customHeight="1" thickBot="1">
      <c r="O541" s="110"/>
    </row>
    <row r="542" spans="15:15" ht="20" customHeight="1" thickBot="1">
      <c r="O542" s="110"/>
    </row>
    <row r="543" spans="15:15" ht="20" customHeight="1" thickBot="1">
      <c r="O543" s="110"/>
    </row>
    <row r="544" spans="15:15" ht="20" customHeight="1" thickBot="1">
      <c r="O544" s="110"/>
    </row>
    <row r="545" spans="15:15" ht="20" customHeight="1" thickBot="1">
      <c r="O545" s="110"/>
    </row>
    <row r="546" spans="15:15" ht="20" customHeight="1" thickBot="1">
      <c r="O546" s="110"/>
    </row>
    <row r="547" spans="15:15" ht="20" customHeight="1" thickBot="1">
      <c r="O547" s="110"/>
    </row>
    <row r="548" spans="15:15" ht="20" customHeight="1" thickBot="1">
      <c r="O548" s="110"/>
    </row>
    <row r="549" spans="15:15" ht="20" customHeight="1" thickBot="1">
      <c r="O549" s="110"/>
    </row>
    <row r="550" spans="15:15" ht="20" customHeight="1" thickBot="1">
      <c r="O550" s="110"/>
    </row>
    <row r="551" spans="15:15" ht="20" customHeight="1" thickBot="1">
      <c r="O551" s="110"/>
    </row>
    <row r="552" spans="15:15" ht="20" customHeight="1" thickBot="1">
      <c r="O552" s="110"/>
    </row>
    <row r="553" spans="15:15" ht="20" customHeight="1" thickBot="1">
      <c r="O553" s="110"/>
    </row>
    <row r="554" spans="15:15" ht="20" customHeight="1" thickBot="1">
      <c r="O554" s="110"/>
    </row>
    <row r="555" spans="15:15" ht="20" customHeight="1" thickBot="1">
      <c r="O555" s="110"/>
    </row>
    <row r="556" spans="15:15" ht="20" customHeight="1" thickBot="1">
      <c r="O556" s="110"/>
    </row>
    <row r="557" spans="15:15" ht="20" customHeight="1" thickBot="1">
      <c r="O557" s="110"/>
    </row>
    <row r="558" spans="15:15" ht="20" customHeight="1" thickBot="1">
      <c r="O558" s="110"/>
    </row>
    <row r="559" spans="15:15" ht="20" customHeight="1" thickBot="1">
      <c r="O559" s="110"/>
    </row>
    <row r="560" spans="15:15" ht="20" customHeight="1" thickBot="1">
      <c r="O560" s="110"/>
    </row>
    <row r="561" spans="15:15" ht="20" customHeight="1" thickBot="1">
      <c r="O561" s="110"/>
    </row>
    <row r="562" spans="15:15" ht="20" customHeight="1" thickBot="1">
      <c r="O562" s="110"/>
    </row>
    <row r="563" spans="15:15" ht="20" customHeight="1" thickBot="1">
      <c r="O563" s="110"/>
    </row>
    <row r="564" spans="15:15" ht="20" customHeight="1" thickBot="1">
      <c r="O564" s="110"/>
    </row>
    <row r="565" spans="15:15" ht="20" customHeight="1" thickBot="1">
      <c r="O565" s="110"/>
    </row>
    <row r="566" spans="15:15" ht="20" customHeight="1" thickBot="1">
      <c r="O566" s="110"/>
    </row>
    <row r="567" spans="15:15" ht="20" customHeight="1" thickBot="1">
      <c r="O567" s="110"/>
    </row>
    <row r="568" spans="15:15" ht="20" customHeight="1" thickBot="1">
      <c r="O568" s="110"/>
    </row>
    <row r="569" spans="15:15" ht="20" customHeight="1" thickBot="1">
      <c r="O569" s="110"/>
    </row>
    <row r="570" spans="15:15" ht="20" customHeight="1" thickBot="1">
      <c r="O570" s="110"/>
    </row>
    <row r="571" spans="15:15" ht="20" customHeight="1" thickBot="1">
      <c r="O571" s="110"/>
    </row>
    <row r="572" spans="15:15" ht="20" customHeight="1" thickBot="1">
      <c r="O572" s="110"/>
    </row>
    <row r="573" spans="15:15" ht="20" customHeight="1" thickBot="1">
      <c r="O573" s="110"/>
    </row>
    <row r="574" spans="15:15" ht="20" customHeight="1" thickBot="1">
      <c r="O574" s="110"/>
    </row>
    <row r="575" spans="15:15" ht="20" customHeight="1" thickBot="1">
      <c r="O575" s="110"/>
    </row>
    <row r="576" spans="15:15" ht="20" customHeight="1" thickBot="1">
      <c r="O576" s="110"/>
    </row>
    <row r="577" spans="15:15" ht="20" customHeight="1" thickBot="1">
      <c r="O577" s="110"/>
    </row>
    <row r="578" spans="15:15" ht="20" customHeight="1" thickBot="1">
      <c r="O578" s="110"/>
    </row>
    <row r="579" spans="15:15" ht="20" customHeight="1" thickBot="1">
      <c r="O579" s="110"/>
    </row>
    <row r="580" spans="15:15" ht="20" customHeight="1" thickBot="1">
      <c r="O580" s="110"/>
    </row>
    <row r="581" spans="15:15" ht="20" customHeight="1" thickBot="1">
      <c r="O581" s="110"/>
    </row>
    <row r="582" spans="15:15" ht="20" customHeight="1" thickBot="1">
      <c r="O582" s="110"/>
    </row>
    <row r="583" spans="15:15" ht="20" customHeight="1" thickBot="1">
      <c r="O583" s="110"/>
    </row>
    <row r="584" spans="15:15" ht="20" customHeight="1" thickBot="1">
      <c r="O584" s="110"/>
    </row>
    <row r="585" spans="15:15" ht="20" customHeight="1" thickBot="1">
      <c r="O585" s="110"/>
    </row>
    <row r="586" spans="15:15" ht="20" customHeight="1" thickBot="1">
      <c r="O586" s="110"/>
    </row>
    <row r="587" spans="15:15" ht="20" customHeight="1" thickBot="1">
      <c r="O587" s="110"/>
    </row>
    <row r="588" spans="15:15" ht="20" customHeight="1" thickBot="1">
      <c r="O588" s="110"/>
    </row>
    <row r="589" spans="15:15" ht="20" customHeight="1" thickBot="1">
      <c r="O589" s="110"/>
    </row>
    <row r="590" spans="15:15" ht="20" customHeight="1" thickBot="1">
      <c r="O590" s="110"/>
    </row>
    <row r="591" spans="15:15" ht="20" customHeight="1" thickBot="1">
      <c r="O591" s="110"/>
    </row>
    <row r="592" spans="15:15" ht="20" customHeight="1" thickBot="1">
      <c r="O592" s="110"/>
    </row>
    <row r="593" spans="15:15" ht="20" customHeight="1" thickBot="1">
      <c r="O593" s="110"/>
    </row>
    <row r="594" spans="15:15" ht="20" customHeight="1" thickBot="1">
      <c r="O594" s="110"/>
    </row>
    <row r="595" spans="15:15" ht="20" customHeight="1" thickBot="1">
      <c r="O595" s="110"/>
    </row>
    <row r="596" spans="15:15" ht="20" customHeight="1" thickBot="1">
      <c r="O596" s="110"/>
    </row>
    <row r="597" spans="15:15" ht="20" customHeight="1" thickBot="1">
      <c r="O597" s="110"/>
    </row>
    <row r="598" spans="15:15" ht="20" customHeight="1" thickBot="1">
      <c r="O598" s="110"/>
    </row>
    <row r="599" spans="15:15" ht="20" customHeight="1" thickBot="1">
      <c r="O599" s="110"/>
    </row>
    <row r="600" spans="15:15" ht="20" customHeight="1" thickBot="1">
      <c r="O600" s="110"/>
    </row>
    <row r="601" spans="15:15" ht="20" customHeight="1" thickBot="1">
      <c r="O601" s="110"/>
    </row>
    <row r="602" spans="15:15" ht="20" customHeight="1" thickBot="1">
      <c r="O602" s="110"/>
    </row>
    <row r="603" spans="15:15" ht="20" customHeight="1" thickBot="1">
      <c r="O603" s="110"/>
    </row>
    <row r="604" spans="15:15" ht="20" customHeight="1" thickBot="1">
      <c r="O604" s="110"/>
    </row>
    <row r="605" spans="15:15" ht="20" customHeight="1" thickBot="1">
      <c r="O605" s="110"/>
    </row>
    <row r="606" spans="15:15" ht="20" customHeight="1" thickBot="1">
      <c r="O606" s="110"/>
    </row>
    <row r="607" spans="15:15" ht="20" customHeight="1" thickBot="1">
      <c r="O607" s="110"/>
    </row>
    <row r="608" spans="15:15" ht="20" customHeight="1" thickBot="1">
      <c r="O608" s="110"/>
    </row>
    <row r="609" spans="15:15" ht="20" customHeight="1" thickBot="1">
      <c r="O609" s="110"/>
    </row>
    <row r="610" spans="15:15" ht="20" customHeight="1" thickBot="1">
      <c r="O610" s="110"/>
    </row>
    <row r="611" spans="15:15" ht="20" customHeight="1" thickBot="1">
      <c r="O611" s="110"/>
    </row>
    <row r="612" spans="15:15" ht="20" customHeight="1" thickBot="1">
      <c r="O612" s="110"/>
    </row>
    <row r="613" spans="15:15" ht="20" customHeight="1" thickBot="1">
      <c r="O613" s="110"/>
    </row>
    <row r="614" spans="15:15" ht="20" customHeight="1" thickBot="1">
      <c r="O614" s="110"/>
    </row>
    <row r="615" spans="15:15" ht="20" customHeight="1" thickBot="1">
      <c r="O615" s="110"/>
    </row>
    <row r="616" spans="15:15" ht="20" customHeight="1" thickBot="1">
      <c r="O616" s="110"/>
    </row>
    <row r="617" spans="15:15" ht="20" customHeight="1" thickBot="1">
      <c r="O617" s="110"/>
    </row>
    <row r="618" spans="15:15" ht="20" customHeight="1" thickBot="1">
      <c r="O618" s="110"/>
    </row>
    <row r="619" spans="15:15" ht="20" customHeight="1" thickBot="1">
      <c r="O619" s="110"/>
    </row>
    <row r="620" spans="15:15" ht="20" customHeight="1" thickBot="1">
      <c r="O620" s="110"/>
    </row>
    <row r="621" spans="15:15" ht="20" customHeight="1" thickBot="1">
      <c r="O621" s="110"/>
    </row>
    <row r="622" spans="15:15" ht="20" customHeight="1" thickBot="1">
      <c r="O622" s="110"/>
    </row>
    <row r="623" spans="15:15" ht="20" customHeight="1" thickBot="1">
      <c r="O623" s="110"/>
    </row>
    <row r="624" spans="15:15" ht="20" customHeight="1" thickBot="1">
      <c r="O624" s="110"/>
    </row>
    <row r="625" spans="15:15" ht="20" customHeight="1" thickBot="1">
      <c r="O625" s="110"/>
    </row>
    <row r="626" spans="15:15" ht="20" customHeight="1" thickBot="1">
      <c r="O626" s="110"/>
    </row>
    <row r="627" spans="15:15" ht="20" customHeight="1" thickBot="1">
      <c r="O627" s="110"/>
    </row>
    <row r="628" spans="15:15" ht="20" customHeight="1" thickBot="1">
      <c r="O628" s="110"/>
    </row>
    <row r="629" spans="15:15" ht="20" customHeight="1" thickBot="1">
      <c r="O629" s="110"/>
    </row>
    <row r="630" spans="15:15" ht="20" customHeight="1" thickBot="1">
      <c r="O630" s="110"/>
    </row>
    <row r="631" spans="15:15" ht="20" customHeight="1" thickBot="1">
      <c r="O631" s="110"/>
    </row>
    <row r="632" spans="15:15" ht="20" customHeight="1" thickBot="1">
      <c r="O632" s="110"/>
    </row>
    <row r="633" spans="15:15" ht="20" customHeight="1" thickBot="1">
      <c r="O633" s="110"/>
    </row>
    <row r="634" spans="15:15" ht="20" customHeight="1" thickBot="1">
      <c r="O634" s="110"/>
    </row>
    <row r="635" spans="15:15" ht="20" customHeight="1" thickBot="1">
      <c r="O635" s="110"/>
    </row>
    <row r="636" spans="15:15" ht="20" customHeight="1" thickBot="1">
      <c r="O636" s="110"/>
    </row>
    <row r="637" spans="15:15" ht="20" customHeight="1" thickBot="1">
      <c r="O637" s="110"/>
    </row>
    <row r="638" spans="15:15" ht="20" customHeight="1" thickBot="1">
      <c r="O638" s="110"/>
    </row>
    <row r="639" spans="15:15" ht="20" customHeight="1" thickBot="1">
      <c r="O639" s="110"/>
    </row>
    <row r="640" spans="15:15" ht="20" customHeight="1" thickBot="1">
      <c r="O640" s="110"/>
    </row>
    <row r="641" spans="15:15" ht="20" customHeight="1" thickBot="1">
      <c r="O641" s="110"/>
    </row>
    <row r="642" spans="15:15" ht="20" customHeight="1" thickBot="1">
      <c r="O642" s="110"/>
    </row>
    <row r="643" spans="15:15" ht="15.75" customHeight="1" thickBot="1">
      <c r="O643" s="110"/>
    </row>
    <row r="644" spans="15:15" ht="15.75" customHeight="1" thickBot="1">
      <c r="O644" s="110"/>
    </row>
    <row r="645" spans="15:15" ht="15.75" customHeight="1" thickBot="1">
      <c r="O645" s="110"/>
    </row>
    <row r="646" spans="15:15" ht="15.75" customHeight="1" thickBot="1">
      <c r="O646" s="110"/>
    </row>
    <row r="647" spans="15:15" ht="15.75" customHeight="1" thickBot="1">
      <c r="O647" s="110"/>
    </row>
    <row r="648" spans="15:15" ht="15.75" customHeight="1" thickBot="1">
      <c r="O648" s="110"/>
    </row>
    <row r="649" spans="15:15" ht="15.75" customHeight="1" thickBot="1">
      <c r="O649" s="110"/>
    </row>
    <row r="650" spans="15:15" ht="15.75" customHeight="1" thickBot="1">
      <c r="O650" s="110"/>
    </row>
    <row r="651" spans="15:15" ht="15.75" customHeight="1" thickBot="1">
      <c r="O651" s="110"/>
    </row>
    <row r="652" spans="15:15" ht="15.75" customHeight="1" thickBot="1">
      <c r="O652" s="110"/>
    </row>
    <row r="653" spans="15:15" ht="15.75" customHeight="1" thickBot="1">
      <c r="O653" s="110"/>
    </row>
    <row r="654" spans="15:15" ht="15.75" customHeight="1" thickBot="1">
      <c r="O654" s="110"/>
    </row>
    <row r="655" spans="15:15" ht="15.75" customHeight="1" thickBot="1">
      <c r="O655" s="110"/>
    </row>
    <row r="656" spans="15:15" ht="15.75" customHeight="1" thickBot="1">
      <c r="O656" s="110"/>
    </row>
    <row r="657" spans="15:15" ht="15.75" customHeight="1" thickBot="1">
      <c r="O657" s="110"/>
    </row>
    <row r="658" spans="15:15" ht="15.75" customHeight="1" thickBot="1">
      <c r="O658" s="110"/>
    </row>
    <row r="659" spans="15:15" ht="15.75" customHeight="1" thickBot="1">
      <c r="O659" s="110"/>
    </row>
    <row r="660" spans="15:15" ht="15.75" customHeight="1" thickBot="1">
      <c r="O660" s="110"/>
    </row>
    <row r="661" spans="15:15" ht="15.75" customHeight="1" thickBot="1">
      <c r="O661" s="110"/>
    </row>
    <row r="662" spans="15:15" ht="15.75" customHeight="1" thickBot="1">
      <c r="O662" s="110"/>
    </row>
    <row r="663" spans="15:15" ht="15.75" customHeight="1" thickBot="1">
      <c r="O663" s="110"/>
    </row>
    <row r="664" spans="15:15" ht="15.75" customHeight="1" thickBot="1">
      <c r="O664" s="110"/>
    </row>
    <row r="665" spans="15:15" ht="15.75" customHeight="1" thickBot="1">
      <c r="O665" s="110"/>
    </row>
    <row r="666" spans="15:15" ht="15.75" customHeight="1" thickBot="1">
      <c r="O666" s="110"/>
    </row>
    <row r="667" spans="15:15" ht="15.75" customHeight="1" thickBot="1">
      <c r="O667" s="110"/>
    </row>
    <row r="668" spans="15:15" ht="15.75" customHeight="1" thickBot="1">
      <c r="O668" s="110"/>
    </row>
    <row r="669" spans="15:15" ht="15.75" customHeight="1" thickBot="1">
      <c r="O669" s="110"/>
    </row>
    <row r="670" spans="15:15" ht="15.75" customHeight="1" thickBot="1">
      <c r="O670" s="110"/>
    </row>
    <row r="671" spans="15:15" ht="15.75" customHeight="1" thickBot="1">
      <c r="O671" s="110"/>
    </row>
    <row r="672" spans="15:15" ht="15.75" customHeight="1" thickBot="1">
      <c r="O672" s="110"/>
    </row>
    <row r="673" spans="15:15" ht="15.75" customHeight="1" thickBot="1">
      <c r="O673" s="110"/>
    </row>
    <row r="674" spans="15:15" ht="15.75" customHeight="1" thickBot="1">
      <c r="O674" s="110"/>
    </row>
    <row r="675" spans="15:15" ht="15.75" customHeight="1" thickBot="1">
      <c r="O675" s="110"/>
    </row>
    <row r="676" spans="15:15" ht="15.75" customHeight="1" thickBot="1">
      <c r="O676" s="110"/>
    </row>
    <row r="677" spans="15:15" ht="15.75" customHeight="1" thickBot="1">
      <c r="O677" s="110"/>
    </row>
    <row r="678" spans="15:15" ht="15.75" customHeight="1" thickBot="1">
      <c r="O678" s="110"/>
    </row>
    <row r="679" spans="15:15" ht="15.75" customHeight="1" thickBot="1">
      <c r="O679" s="110"/>
    </row>
    <row r="680" spans="15:15" ht="15.75" customHeight="1" thickBot="1">
      <c r="O680" s="110"/>
    </row>
    <row r="681" spans="15:15" ht="15.75" customHeight="1" thickBot="1">
      <c r="O681" s="110"/>
    </row>
    <row r="682" spans="15:15" ht="15.75" customHeight="1" thickBot="1">
      <c r="O682" s="110"/>
    </row>
    <row r="683" spans="15:15" ht="15.75" customHeight="1" thickBot="1">
      <c r="O683" s="110"/>
    </row>
    <row r="684" spans="15:15" ht="15.75" customHeight="1" thickBot="1">
      <c r="O684" s="110"/>
    </row>
    <row r="685" spans="15:15" ht="15.75" customHeight="1" thickBot="1">
      <c r="O685" s="110"/>
    </row>
    <row r="686" spans="15:15" ht="15.75" customHeight="1" thickBot="1">
      <c r="O686" s="110"/>
    </row>
    <row r="687" spans="15:15" ht="15.75" customHeight="1" thickBot="1">
      <c r="O687" s="110"/>
    </row>
    <row r="688" spans="15:15" ht="15.75" customHeight="1" thickBot="1">
      <c r="O688" s="110"/>
    </row>
    <row r="689" spans="15:15" ht="15.75" customHeight="1" thickBot="1">
      <c r="O689" s="110"/>
    </row>
    <row r="690" spans="15:15" ht="15.75" customHeight="1" thickBot="1">
      <c r="O690" s="110"/>
    </row>
    <row r="691" spans="15:15" ht="15.75" customHeight="1" thickBot="1">
      <c r="O691" s="110"/>
    </row>
    <row r="692" spans="15:15" ht="15.75" customHeight="1" thickBot="1">
      <c r="O692" s="110"/>
    </row>
    <row r="693" spans="15:15" ht="15.75" customHeight="1" thickBot="1">
      <c r="O693" s="110"/>
    </row>
    <row r="694" spans="15:15" ht="15.75" customHeight="1" thickBot="1">
      <c r="O694" s="110"/>
    </row>
    <row r="695" spans="15:15" ht="15.75" customHeight="1" thickBot="1">
      <c r="O695" s="110"/>
    </row>
    <row r="696" spans="15:15" ht="15.75" customHeight="1" thickBot="1">
      <c r="O696" s="110"/>
    </row>
    <row r="697" spans="15:15" ht="15.75" customHeight="1" thickBot="1">
      <c r="O697" s="110"/>
    </row>
    <row r="698" spans="15:15" ht="15.75" customHeight="1" thickBot="1">
      <c r="O698" s="110"/>
    </row>
    <row r="699" spans="15:15" ht="15.75" customHeight="1" thickBot="1">
      <c r="O699" s="110"/>
    </row>
    <row r="700" spans="15:15" ht="15.75" customHeight="1" thickBot="1">
      <c r="O700" s="110"/>
    </row>
    <row r="701" spans="15:15" ht="15.75" customHeight="1" thickBot="1">
      <c r="O701" s="110"/>
    </row>
    <row r="702" spans="15:15" ht="15.75" customHeight="1" thickBot="1">
      <c r="O702" s="110"/>
    </row>
    <row r="703" spans="15:15" ht="15.75" customHeight="1" thickBot="1">
      <c r="O703" s="110"/>
    </row>
    <row r="704" spans="15:15" ht="15.75" customHeight="1" thickBot="1">
      <c r="O704" s="110"/>
    </row>
    <row r="705" spans="15:15" ht="15.75" customHeight="1" thickBot="1">
      <c r="O705" s="110"/>
    </row>
    <row r="706" spans="15:15" ht="15.75" customHeight="1" thickBot="1">
      <c r="O706" s="110"/>
    </row>
    <row r="707" spans="15:15" ht="15.75" customHeight="1" thickBot="1">
      <c r="O707" s="110"/>
    </row>
    <row r="708" spans="15:15" ht="15.75" customHeight="1" thickBot="1">
      <c r="O708" s="110"/>
    </row>
    <row r="709" spans="15:15" ht="15.75" customHeight="1" thickBot="1">
      <c r="O709" s="110"/>
    </row>
    <row r="710" spans="15:15" ht="15.75" customHeight="1" thickBot="1">
      <c r="O710" s="110"/>
    </row>
    <row r="711" spans="15:15" ht="15.75" customHeight="1" thickBot="1">
      <c r="O711" s="110"/>
    </row>
    <row r="712" spans="15:15" ht="15.75" customHeight="1" thickBot="1">
      <c r="O712" s="110"/>
    </row>
    <row r="713" spans="15:15" ht="15.75" customHeight="1" thickBot="1">
      <c r="O713" s="110"/>
    </row>
    <row r="714" spans="15:15" ht="15.75" customHeight="1" thickBot="1">
      <c r="O714" s="110"/>
    </row>
    <row r="715" spans="15:15" ht="15.75" customHeight="1" thickBot="1">
      <c r="O715" s="110"/>
    </row>
    <row r="716" spans="15:15" ht="15.75" customHeight="1" thickBot="1">
      <c r="O716" s="110"/>
    </row>
    <row r="717" spans="15:15" ht="15.75" customHeight="1" thickBot="1">
      <c r="O717" s="110"/>
    </row>
    <row r="718" spans="15:15" ht="15.75" customHeight="1" thickBot="1">
      <c r="O718" s="110"/>
    </row>
    <row r="719" spans="15:15" ht="15.75" customHeight="1" thickBot="1">
      <c r="O719" s="110"/>
    </row>
    <row r="720" spans="15:15" ht="15.75" customHeight="1" thickBot="1">
      <c r="O720" s="110"/>
    </row>
    <row r="721" spans="15:15" ht="15.75" customHeight="1" thickBot="1">
      <c r="O721" s="110"/>
    </row>
    <row r="722" spans="15:15" ht="15.75" customHeight="1" thickBot="1">
      <c r="O722" s="110"/>
    </row>
    <row r="723" spans="15:15" ht="15.75" customHeight="1" thickBot="1">
      <c r="O723" s="110"/>
    </row>
    <row r="724" spans="15:15" ht="15.75" customHeight="1" thickBot="1">
      <c r="O724" s="110"/>
    </row>
    <row r="725" spans="15:15" ht="15.75" customHeight="1" thickBot="1">
      <c r="O725" s="110"/>
    </row>
    <row r="726" spans="15:15" ht="15.75" customHeight="1" thickBot="1">
      <c r="O726" s="110"/>
    </row>
    <row r="727" spans="15:15" ht="15.75" customHeight="1" thickBot="1">
      <c r="O727" s="110"/>
    </row>
    <row r="728" spans="15:15" ht="15.75" customHeight="1" thickBot="1">
      <c r="O728" s="110"/>
    </row>
    <row r="729" spans="15:15" ht="15.75" customHeight="1" thickBot="1">
      <c r="O729" s="110"/>
    </row>
    <row r="730" spans="15:15" ht="15.75" customHeight="1" thickBot="1">
      <c r="O730" s="110"/>
    </row>
    <row r="731" spans="15:15" ht="15.75" customHeight="1" thickBot="1">
      <c r="O731" s="110"/>
    </row>
    <row r="732" spans="15:15" ht="15.75" customHeight="1" thickBot="1">
      <c r="O732" s="110"/>
    </row>
    <row r="733" spans="15:15" ht="15.75" customHeight="1" thickBot="1">
      <c r="O733" s="110"/>
    </row>
    <row r="734" spans="15:15" ht="15.75" customHeight="1" thickBot="1">
      <c r="O734" s="110"/>
    </row>
    <row r="735" spans="15:15" ht="15.75" customHeight="1" thickBot="1">
      <c r="O735" s="110"/>
    </row>
    <row r="736" spans="15:15" ht="15.75" customHeight="1" thickBot="1">
      <c r="O736" s="110"/>
    </row>
    <row r="737" spans="15:15" ht="15.75" customHeight="1" thickBot="1">
      <c r="O737" s="110"/>
    </row>
    <row r="738" spans="15:15" ht="15.75" customHeight="1" thickBot="1">
      <c r="O738" s="110"/>
    </row>
    <row r="739" spans="15:15" ht="15.75" customHeight="1" thickBot="1">
      <c r="O739" s="110"/>
    </row>
    <row r="740" spans="15:15" ht="15.75" customHeight="1" thickBot="1">
      <c r="O740" s="110"/>
    </row>
    <row r="741" spans="15:15" ht="15.75" customHeight="1" thickBot="1">
      <c r="O741" s="110"/>
    </row>
    <row r="742" spans="15:15" ht="15.75" customHeight="1" thickBot="1">
      <c r="O742" s="110"/>
    </row>
    <row r="743" spans="15:15" ht="15.75" customHeight="1" thickBot="1">
      <c r="O743" s="110"/>
    </row>
    <row r="744" spans="15:15" ht="15.75" customHeight="1" thickBot="1">
      <c r="O744" s="110"/>
    </row>
    <row r="745" spans="15:15" ht="15.75" customHeight="1" thickBot="1">
      <c r="O745" s="110"/>
    </row>
    <row r="746" spans="15:15" ht="15.75" customHeight="1" thickBot="1">
      <c r="O746" s="110"/>
    </row>
    <row r="747" spans="15:15" ht="15.75" customHeight="1" thickBot="1">
      <c r="O747" s="110"/>
    </row>
    <row r="748" spans="15:15" ht="15.75" customHeight="1" thickBot="1">
      <c r="O748" s="110"/>
    </row>
    <row r="749" spans="15:15" ht="15.75" customHeight="1" thickBot="1">
      <c r="O749" s="110"/>
    </row>
    <row r="750" spans="15:15" ht="15.75" customHeight="1" thickBot="1">
      <c r="O750" s="110"/>
    </row>
    <row r="751" spans="15:15" ht="15.75" customHeight="1" thickBot="1">
      <c r="O751" s="110"/>
    </row>
    <row r="752" spans="15:15" ht="15.75" customHeight="1" thickBot="1">
      <c r="O752" s="110"/>
    </row>
    <row r="753" spans="15:15" ht="15.75" customHeight="1" thickBot="1">
      <c r="O753" s="110"/>
    </row>
    <row r="754" spans="15:15" ht="15.75" customHeight="1" thickBot="1">
      <c r="O754" s="110"/>
    </row>
    <row r="755" spans="15:15" ht="15.75" customHeight="1" thickBot="1">
      <c r="O755" s="110"/>
    </row>
    <row r="756" spans="15:15" ht="15.75" customHeight="1" thickBot="1">
      <c r="O756" s="110"/>
    </row>
    <row r="757" spans="15:15" ht="15.75" customHeight="1" thickBot="1">
      <c r="O757" s="110"/>
    </row>
    <row r="758" spans="15:15" ht="15.75" customHeight="1" thickBot="1">
      <c r="O758" s="110"/>
    </row>
    <row r="759" spans="15:15" ht="15.75" customHeight="1" thickBot="1">
      <c r="O759" s="110"/>
    </row>
    <row r="760" spans="15:15" ht="15.75" customHeight="1" thickBot="1">
      <c r="O760" s="110"/>
    </row>
    <row r="761" spans="15:15" ht="15.75" customHeight="1" thickBot="1">
      <c r="O761" s="110"/>
    </row>
    <row r="762" spans="15:15" ht="15.75" customHeight="1" thickBot="1">
      <c r="O762" s="110"/>
    </row>
    <row r="763" spans="15:15" ht="15.75" customHeight="1" thickBot="1">
      <c r="O763" s="110"/>
    </row>
    <row r="764" spans="15:15" ht="15.75" customHeight="1" thickBot="1">
      <c r="O764" s="110"/>
    </row>
    <row r="765" spans="15:15" ht="15.75" customHeight="1" thickBot="1">
      <c r="O765" s="110"/>
    </row>
    <row r="766" spans="15:15" ht="15.75" customHeight="1" thickBot="1">
      <c r="O766" s="110"/>
    </row>
    <row r="767" spans="15:15" ht="15.75" customHeight="1" thickBot="1">
      <c r="O767" s="110"/>
    </row>
    <row r="768" spans="15:15" ht="15.75" customHeight="1" thickBot="1">
      <c r="O768" s="110"/>
    </row>
    <row r="769" spans="15:15" ht="15.75" customHeight="1" thickBot="1">
      <c r="O769" s="110"/>
    </row>
    <row r="770" spans="15:15" ht="15.75" customHeight="1" thickBot="1">
      <c r="O770" s="110"/>
    </row>
    <row r="771" spans="15:15" ht="15.75" customHeight="1" thickBot="1">
      <c r="O771" s="110"/>
    </row>
    <row r="772" spans="15:15" ht="15.75" customHeight="1" thickBot="1">
      <c r="O772" s="110"/>
    </row>
    <row r="773" spans="15:15" ht="15.75" customHeight="1" thickBot="1">
      <c r="O773" s="110"/>
    </row>
    <row r="774" spans="15:15" ht="15.75" customHeight="1" thickBot="1">
      <c r="O774" s="110"/>
    </row>
    <row r="775" spans="15:15" ht="15.75" customHeight="1" thickBot="1">
      <c r="O775" s="110"/>
    </row>
    <row r="776" spans="15:15" ht="15.75" customHeight="1" thickBot="1">
      <c r="O776" s="110"/>
    </row>
    <row r="777" spans="15:15" ht="15.75" customHeight="1" thickBot="1">
      <c r="O777" s="110"/>
    </row>
    <row r="778" spans="15:15" ht="15.75" customHeight="1" thickBot="1">
      <c r="O778" s="110"/>
    </row>
    <row r="779" spans="15:15" ht="15.75" customHeight="1" thickBot="1">
      <c r="O779" s="110"/>
    </row>
    <row r="780" spans="15:15" ht="15.75" customHeight="1" thickBot="1">
      <c r="O780" s="110"/>
    </row>
    <row r="781" spans="15:15" ht="15.75" customHeight="1" thickBot="1">
      <c r="O781" s="110"/>
    </row>
    <row r="782" spans="15:15" ht="15.75" customHeight="1" thickBot="1">
      <c r="O782" s="110"/>
    </row>
    <row r="783" spans="15:15" ht="15.75" customHeight="1" thickBot="1">
      <c r="O783" s="110"/>
    </row>
    <row r="784" spans="15:15" ht="15.75" customHeight="1" thickBot="1">
      <c r="O784" s="110"/>
    </row>
    <row r="785" spans="15:15" ht="15.75" customHeight="1" thickBot="1">
      <c r="O785" s="110"/>
    </row>
    <row r="786" spans="15:15" ht="15.75" customHeight="1" thickBot="1">
      <c r="O786" s="110"/>
    </row>
    <row r="787" spans="15:15" ht="15.75" customHeight="1" thickBot="1">
      <c r="O787" s="110"/>
    </row>
    <row r="788" spans="15:15" ht="15.75" customHeight="1" thickBot="1">
      <c r="O788" s="110"/>
    </row>
    <row r="789" spans="15:15" ht="15.75" customHeight="1" thickBot="1">
      <c r="O789" s="110"/>
    </row>
    <row r="790" spans="15:15" ht="15.75" customHeight="1" thickBot="1">
      <c r="O790" s="110"/>
    </row>
    <row r="791" spans="15:15" ht="15.75" customHeight="1" thickBot="1">
      <c r="O791" s="110"/>
    </row>
    <row r="792" spans="15:15" ht="15.75" customHeight="1" thickBot="1">
      <c r="O792" s="110"/>
    </row>
    <row r="793" spans="15:15" ht="15.75" customHeight="1" thickBot="1">
      <c r="O793" s="110"/>
    </row>
    <row r="794" spans="15:15" ht="15.75" customHeight="1" thickBot="1">
      <c r="O794" s="110"/>
    </row>
    <row r="795" spans="15:15" ht="15.75" customHeight="1" thickBot="1">
      <c r="O795" s="110"/>
    </row>
    <row r="796" spans="15:15" ht="15.75" customHeight="1" thickBot="1">
      <c r="O796" s="110"/>
    </row>
    <row r="797" spans="15:15" ht="15.75" customHeight="1" thickBot="1">
      <c r="O797" s="110"/>
    </row>
    <row r="798" spans="15:15" ht="15.75" customHeight="1" thickBot="1">
      <c r="O798" s="110"/>
    </row>
    <row r="799" spans="15:15" ht="15.75" customHeight="1" thickBot="1">
      <c r="O799" s="110"/>
    </row>
    <row r="800" spans="15:15" ht="15.75" customHeight="1" thickBot="1">
      <c r="O800" s="110"/>
    </row>
    <row r="801" spans="15:15" ht="15.75" customHeight="1" thickBot="1">
      <c r="O801" s="110"/>
    </row>
    <row r="802" spans="15:15" ht="15.75" customHeight="1" thickBot="1">
      <c r="O802" s="110"/>
    </row>
    <row r="803" spans="15:15" ht="15.75" customHeight="1" thickBot="1">
      <c r="O803" s="110"/>
    </row>
    <row r="804" spans="15:15" ht="15.75" customHeight="1" thickBot="1">
      <c r="O804" s="110"/>
    </row>
    <row r="805" spans="15:15" ht="15.75" customHeight="1" thickBot="1">
      <c r="O805" s="110"/>
    </row>
    <row r="806" spans="15:15" ht="15.75" customHeight="1" thickBot="1">
      <c r="O806" s="110"/>
    </row>
    <row r="807" spans="15:15" ht="15.75" customHeight="1" thickBot="1">
      <c r="O807" s="110"/>
    </row>
    <row r="808" spans="15:15" ht="15.75" customHeight="1" thickBot="1">
      <c r="O808" s="110"/>
    </row>
    <row r="809" spans="15:15" ht="15.75" customHeight="1" thickBot="1">
      <c r="O809" s="110"/>
    </row>
    <row r="810" spans="15:15" ht="15.75" customHeight="1" thickBot="1">
      <c r="O810" s="110"/>
    </row>
    <row r="811" spans="15:15" ht="15.75" customHeight="1" thickBot="1">
      <c r="O811" s="110"/>
    </row>
    <row r="812" spans="15:15" ht="15.75" customHeight="1" thickBot="1">
      <c r="O812" s="110"/>
    </row>
    <row r="813" spans="15:15" ht="15.75" customHeight="1" thickBot="1">
      <c r="O813" s="110"/>
    </row>
    <row r="814" spans="15:15" ht="15.75" customHeight="1" thickBot="1">
      <c r="O814" s="110"/>
    </row>
    <row r="815" spans="15:15" ht="15.75" customHeight="1" thickBot="1">
      <c r="O815" s="110"/>
    </row>
    <row r="816" spans="15:15" ht="15.75" customHeight="1" thickBot="1">
      <c r="O816" s="110"/>
    </row>
    <row r="817" spans="15:15" ht="15.75" customHeight="1" thickBot="1">
      <c r="O817" s="110"/>
    </row>
    <row r="818" spans="15:15" ht="15.75" customHeight="1" thickBot="1">
      <c r="O818" s="110"/>
    </row>
    <row r="819" spans="15:15" ht="15.75" customHeight="1" thickBot="1">
      <c r="O819" s="110"/>
    </row>
    <row r="820" spans="15:15" ht="15.75" customHeight="1" thickBot="1">
      <c r="O820" s="110"/>
    </row>
    <row r="821" spans="15:15" ht="15.75" customHeight="1" thickBot="1">
      <c r="O821" s="110"/>
    </row>
    <row r="822" spans="15:15" ht="15.75" customHeight="1" thickBot="1">
      <c r="O822" s="110"/>
    </row>
    <row r="823" spans="15:15" ht="15.75" customHeight="1" thickBot="1">
      <c r="O823" s="110"/>
    </row>
    <row r="824" spans="15:15" ht="15.75" customHeight="1" thickBot="1">
      <c r="O824" s="110"/>
    </row>
    <row r="825" spans="15:15" ht="15.75" customHeight="1" thickBot="1">
      <c r="O825" s="110"/>
    </row>
    <row r="826" spans="15:15" ht="15.75" customHeight="1" thickBot="1">
      <c r="O826" s="110"/>
    </row>
    <row r="827" spans="15:15" ht="15.75" customHeight="1" thickBot="1">
      <c r="O827" s="110"/>
    </row>
    <row r="828" spans="15:15" ht="15.75" customHeight="1" thickBot="1">
      <c r="O828" s="110"/>
    </row>
    <row r="829" spans="15:15" ht="15.75" customHeight="1" thickBot="1">
      <c r="O829" s="110"/>
    </row>
    <row r="830" spans="15:15" ht="15.75" customHeight="1" thickBot="1">
      <c r="O830" s="110"/>
    </row>
    <row r="831" spans="15:15" ht="15.75" customHeight="1" thickBot="1">
      <c r="O831" s="110"/>
    </row>
    <row r="832" spans="15:15" ht="15.75" customHeight="1" thickBot="1">
      <c r="O832" s="110"/>
    </row>
    <row r="833" spans="15:15" ht="15.75" customHeight="1" thickBot="1">
      <c r="O833" s="110"/>
    </row>
    <row r="834" spans="15:15" ht="15.75" customHeight="1" thickBot="1">
      <c r="O834" s="110"/>
    </row>
    <row r="835" spans="15:15" ht="15.75" customHeight="1" thickBot="1">
      <c r="O835" s="110"/>
    </row>
    <row r="836" spans="15:15" ht="15.75" customHeight="1" thickBot="1">
      <c r="O836" s="110"/>
    </row>
    <row r="837" spans="15:15" ht="15.75" customHeight="1" thickBot="1">
      <c r="O837" s="110"/>
    </row>
    <row r="838" spans="15:15" ht="15.75" customHeight="1" thickBot="1">
      <c r="O838" s="110"/>
    </row>
    <row r="839" spans="15:15" ht="15.75" customHeight="1" thickBot="1">
      <c r="O839" s="110"/>
    </row>
    <row r="840" spans="15:15" ht="15.75" customHeight="1" thickBot="1">
      <c r="O840" s="110"/>
    </row>
    <row r="841" spans="15:15" ht="15.75" customHeight="1" thickBot="1">
      <c r="O841" s="110"/>
    </row>
    <row r="842" spans="15:15" ht="15.75" customHeight="1" thickBot="1">
      <c r="O842" s="110"/>
    </row>
    <row r="843" spans="15:15" ht="15.75" customHeight="1" thickBot="1">
      <c r="O843" s="110"/>
    </row>
    <row r="844" spans="15:15" ht="15.75" customHeight="1" thickBot="1">
      <c r="O844" s="110"/>
    </row>
    <row r="845" spans="15:15" ht="15.75" customHeight="1" thickBot="1">
      <c r="O845" s="110"/>
    </row>
    <row r="846" spans="15:15" ht="15.75" customHeight="1" thickBot="1">
      <c r="O846" s="110"/>
    </row>
    <row r="847" spans="15:15" ht="15.75" customHeight="1" thickBot="1">
      <c r="O847" s="110"/>
    </row>
    <row r="848" spans="15:15" ht="15.75" customHeight="1" thickBot="1">
      <c r="O848" s="110"/>
    </row>
    <row r="849" spans="15:15" ht="15.75" customHeight="1" thickBot="1">
      <c r="O849" s="110"/>
    </row>
    <row r="850" spans="15:15" ht="15.75" customHeight="1" thickBot="1">
      <c r="O850" s="110"/>
    </row>
    <row r="851" spans="15:15" ht="15.75" customHeight="1" thickBot="1">
      <c r="O851" s="110"/>
    </row>
    <row r="852" spans="15:15" ht="15.75" customHeight="1" thickBot="1">
      <c r="O852" s="110"/>
    </row>
    <row r="853" spans="15:15" ht="15.75" customHeight="1" thickBot="1">
      <c r="O853" s="110"/>
    </row>
    <row r="854" spans="15:15" ht="15.75" customHeight="1" thickBot="1">
      <c r="O854" s="110"/>
    </row>
    <row r="855" spans="15:15" ht="15.75" customHeight="1" thickBot="1">
      <c r="O855" s="110"/>
    </row>
    <row r="856" spans="15:15" ht="15.75" customHeight="1" thickBot="1">
      <c r="O856" s="110"/>
    </row>
    <row r="857" spans="15:15" ht="15.75" customHeight="1" thickBot="1">
      <c r="O857" s="110"/>
    </row>
    <row r="858" spans="15:15" ht="15.75" customHeight="1" thickBot="1">
      <c r="O858" s="110"/>
    </row>
    <row r="859" spans="15:15" ht="15.75" customHeight="1" thickBot="1">
      <c r="O859" s="110"/>
    </row>
    <row r="860" spans="15:15" ht="15.75" customHeight="1" thickBot="1">
      <c r="O860" s="110"/>
    </row>
    <row r="861" spans="15:15" ht="15.75" customHeight="1" thickBot="1">
      <c r="O861" s="110"/>
    </row>
    <row r="862" spans="15:15" ht="15.75" customHeight="1" thickBot="1">
      <c r="O862" s="110"/>
    </row>
    <row r="863" spans="15:15" ht="15.75" customHeight="1" thickBot="1">
      <c r="O863" s="110"/>
    </row>
    <row r="864" spans="15:15" ht="15.75" customHeight="1" thickBot="1">
      <c r="O864" s="110"/>
    </row>
    <row r="865" spans="15:15" ht="15.75" customHeight="1" thickBot="1">
      <c r="O865" s="110"/>
    </row>
    <row r="866" spans="15:15" ht="15.75" customHeight="1" thickBot="1">
      <c r="O866" s="110"/>
    </row>
    <row r="867" spans="15:15" ht="15.75" customHeight="1" thickBot="1">
      <c r="O867" s="110"/>
    </row>
    <row r="868" spans="15:15" ht="15.75" customHeight="1" thickBot="1">
      <c r="O868" s="110"/>
    </row>
    <row r="869" spans="15:15" ht="15.75" customHeight="1" thickBot="1">
      <c r="O869" s="110"/>
    </row>
    <row r="870" spans="15:15" ht="15.75" customHeight="1" thickBot="1">
      <c r="O870" s="110"/>
    </row>
    <row r="871" spans="15:15" ht="15.75" customHeight="1" thickBot="1">
      <c r="O871" s="110"/>
    </row>
    <row r="872" spans="15:15" ht="15.75" customHeight="1" thickBot="1">
      <c r="O872" s="110"/>
    </row>
    <row r="873" spans="15:15" ht="15.75" customHeight="1" thickBot="1">
      <c r="O873" s="110"/>
    </row>
    <row r="874" spans="15:15" ht="15.75" customHeight="1" thickBot="1">
      <c r="O874" s="110"/>
    </row>
    <row r="875" spans="15:15" ht="15.75" customHeight="1" thickBot="1">
      <c r="O875" s="110"/>
    </row>
    <row r="876" spans="15:15" ht="15.75" customHeight="1" thickBot="1">
      <c r="O876" s="110"/>
    </row>
    <row r="877" spans="15:15" ht="15.75" customHeight="1" thickBot="1">
      <c r="O877" s="110"/>
    </row>
    <row r="878" spans="15:15" ht="15.75" customHeight="1" thickBot="1">
      <c r="O878" s="110"/>
    </row>
    <row r="879" spans="15:15" ht="15.75" customHeight="1" thickBot="1">
      <c r="O879" s="110"/>
    </row>
    <row r="880" spans="15:15" ht="15.75" customHeight="1" thickBot="1">
      <c r="O880" s="110"/>
    </row>
    <row r="881" spans="15:15" ht="15.75" customHeight="1" thickBot="1">
      <c r="O881" s="110"/>
    </row>
    <row r="882" spans="15:15" ht="15.75" customHeight="1" thickBot="1">
      <c r="O882" s="110"/>
    </row>
    <row r="883" spans="15:15" ht="15.75" customHeight="1" thickBot="1">
      <c r="O883" s="110"/>
    </row>
    <row r="884" spans="15:15" ht="15.75" customHeight="1" thickBot="1">
      <c r="O884" s="110"/>
    </row>
    <row r="885" spans="15:15" ht="15.75" customHeight="1" thickBot="1">
      <c r="O885" s="110"/>
    </row>
    <row r="886" spans="15:15" ht="15.75" customHeight="1" thickBot="1">
      <c r="O886" s="110"/>
    </row>
    <row r="887" spans="15:15" ht="15.75" customHeight="1" thickBot="1">
      <c r="O887" s="110"/>
    </row>
    <row r="888" spans="15:15" ht="15.75" customHeight="1" thickBot="1">
      <c r="O888" s="110"/>
    </row>
    <row r="889" spans="15:15" ht="15.75" customHeight="1" thickBot="1">
      <c r="O889" s="110"/>
    </row>
    <row r="890" spans="15:15" ht="15.75" customHeight="1" thickBot="1">
      <c r="O890" s="110"/>
    </row>
    <row r="891" spans="15:15" ht="15.75" customHeight="1" thickBot="1">
      <c r="O891" s="110"/>
    </row>
    <row r="892" spans="15:15" ht="15.75" customHeight="1" thickBot="1">
      <c r="O892" s="110"/>
    </row>
    <row r="893" spans="15:15" ht="15.75" customHeight="1" thickBot="1">
      <c r="O893" s="110"/>
    </row>
    <row r="894" spans="15:15" ht="15.75" customHeight="1" thickBot="1">
      <c r="O894" s="110"/>
    </row>
    <row r="895" spans="15:15" ht="15.75" customHeight="1" thickBot="1">
      <c r="O895" s="110"/>
    </row>
    <row r="896" spans="15:15" ht="15.75" customHeight="1" thickBot="1">
      <c r="O896" s="110"/>
    </row>
    <row r="897" spans="15:15" ht="15.75" customHeight="1" thickBot="1">
      <c r="O897" s="110"/>
    </row>
    <row r="898" spans="15:15" ht="15.75" customHeight="1" thickBot="1">
      <c r="O898" s="110"/>
    </row>
    <row r="899" spans="15:15" ht="15.75" customHeight="1" thickBot="1">
      <c r="O899" s="110"/>
    </row>
    <row r="900" spans="15:15" ht="15.75" customHeight="1" thickBot="1">
      <c r="O900" s="110"/>
    </row>
    <row r="901" spans="15:15" ht="15.75" customHeight="1" thickBot="1">
      <c r="O901" s="110"/>
    </row>
    <row r="902" spans="15:15" ht="15.75" customHeight="1" thickBot="1">
      <c r="O902" s="110"/>
    </row>
    <row r="903" spans="15:15" ht="15.75" customHeight="1" thickBot="1">
      <c r="O903" s="110"/>
    </row>
    <row r="904" spans="15:15" ht="15.75" customHeight="1" thickBot="1">
      <c r="O904" s="110"/>
    </row>
    <row r="905" spans="15:15" ht="15.75" customHeight="1" thickBot="1">
      <c r="O905" s="110"/>
    </row>
    <row r="906" spans="15:15" ht="15.75" customHeight="1" thickBot="1">
      <c r="O906" s="110"/>
    </row>
    <row r="907" spans="15:15" ht="15.75" customHeight="1" thickBot="1">
      <c r="O907" s="110"/>
    </row>
    <row r="908" spans="15:15" ht="15.75" customHeight="1" thickBot="1">
      <c r="O908" s="110"/>
    </row>
    <row r="909" spans="15:15" ht="15.75" customHeight="1" thickBot="1">
      <c r="O909" s="110"/>
    </row>
    <row r="910" spans="15:15" ht="15.75" customHeight="1" thickBot="1">
      <c r="O910" s="110"/>
    </row>
    <row r="911" spans="15:15" ht="15.75" customHeight="1" thickBot="1">
      <c r="O911" s="110"/>
    </row>
    <row r="912" spans="15:15" ht="15.75" customHeight="1" thickBot="1">
      <c r="O912" s="110"/>
    </row>
    <row r="913" spans="15:15" ht="15.75" customHeight="1" thickBot="1">
      <c r="O913" s="110"/>
    </row>
    <row r="914" spans="15:15" ht="15.75" customHeight="1" thickBot="1">
      <c r="O914" s="110"/>
    </row>
    <row r="915" spans="15:15" ht="15.75" customHeight="1" thickBot="1">
      <c r="O915" s="110"/>
    </row>
    <row r="916" spans="15:15" ht="15.75" customHeight="1" thickBot="1">
      <c r="O916" s="110"/>
    </row>
    <row r="917" spans="15:15" ht="15.75" customHeight="1" thickBot="1">
      <c r="O917" s="110"/>
    </row>
    <row r="918" spans="15:15" ht="15.75" customHeight="1" thickBot="1">
      <c r="O918" s="110"/>
    </row>
    <row r="919" spans="15:15" ht="15.75" customHeight="1" thickBot="1">
      <c r="O919" s="110"/>
    </row>
    <row r="920" spans="15:15" ht="15.75" customHeight="1" thickBot="1">
      <c r="O920" s="110"/>
    </row>
    <row r="921" spans="15:15" ht="15.75" customHeight="1" thickBot="1">
      <c r="O921" s="110"/>
    </row>
    <row r="922" spans="15:15" ht="15.75" customHeight="1" thickBot="1">
      <c r="O922" s="110"/>
    </row>
    <row r="923" spans="15:15" ht="15.75" customHeight="1" thickBot="1">
      <c r="O923" s="110"/>
    </row>
    <row r="924" spans="15:15" ht="15.75" customHeight="1" thickBot="1">
      <c r="O924" s="110"/>
    </row>
    <row r="925" spans="15:15" ht="15.75" customHeight="1" thickBot="1">
      <c r="O925" s="110"/>
    </row>
    <row r="926" spans="15:15" ht="15.75" customHeight="1" thickBot="1">
      <c r="O926" s="110"/>
    </row>
    <row r="927" spans="15:15" ht="15.75" customHeight="1" thickBot="1">
      <c r="O927" s="110"/>
    </row>
    <row r="928" spans="15:15" ht="15.75" customHeight="1" thickBot="1">
      <c r="O928" s="110"/>
    </row>
    <row r="929" spans="15:15" ht="15.75" customHeight="1" thickBot="1">
      <c r="O929" s="110"/>
    </row>
    <row r="930" spans="15:15" ht="15.75" customHeight="1" thickBot="1">
      <c r="O930" s="110"/>
    </row>
    <row r="931" spans="15:15" ht="15.75" customHeight="1" thickBot="1">
      <c r="O931" s="110"/>
    </row>
    <row r="932" spans="15:15" ht="15.75" customHeight="1" thickBot="1">
      <c r="O932" s="110"/>
    </row>
    <row r="933" spans="15:15" ht="15.75" customHeight="1" thickBot="1">
      <c r="O933" s="110"/>
    </row>
    <row r="934" spans="15:15" ht="15.75" customHeight="1" thickBot="1">
      <c r="O934" s="110"/>
    </row>
    <row r="935" spans="15:15" ht="15.75" customHeight="1" thickBot="1">
      <c r="O935" s="110"/>
    </row>
    <row r="936" spans="15:15" ht="15.75" customHeight="1" thickBot="1">
      <c r="O936" s="110"/>
    </row>
    <row r="937" spans="15:15" ht="15.75" customHeight="1" thickBot="1">
      <c r="O937" s="110"/>
    </row>
    <row r="938" spans="15:15" ht="15.75" customHeight="1" thickBot="1">
      <c r="O938" s="110"/>
    </row>
    <row r="939" spans="15:15" ht="15.75" customHeight="1" thickBot="1">
      <c r="O939" s="110"/>
    </row>
    <row r="940" spans="15:15" ht="15.75" customHeight="1" thickBot="1">
      <c r="O940" s="110"/>
    </row>
    <row r="941" spans="15:15" ht="15.75" customHeight="1" thickBot="1">
      <c r="O941" s="110"/>
    </row>
    <row r="942" spans="15:15" ht="15.75" customHeight="1" thickBot="1">
      <c r="O942" s="110"/>
    </row>
    <row r="943" spans="15:15" ht="15.75" customHeight="1" thickBot="1">
      <c r="O943" s="110"/>
    </row>
    <row r="944" spans="15:15" ht="15.75" customHeight="1" thickBot="1">
      <c r="O944" s="110"/>
    </row>
    <row r="945" spans="15:15" ht="15.75" customHeight="1" thickBot="1">
      <c r="O945" s="110"/>
    </row>
    <row r="946" spans="15:15" ht="15.75" customHeight="1" thickBot="1">
      <c r="O946" s="110"/>
    </row>
    <row r="947" spans="15:15" ht="15.75" customHeight="1" thickBot="1">
      <c r="O947" s="110"/>
    </row>
    <row r="948" spans="15:15" ht="15.75" customHeight="1" thickBot="1">
      <c r="O948" s="110"/>
    </row>
    <row r="949" spans="15:15" ht="15.75" customHeight="1" thickBot="1">
      <c r="O949" s="110"/>
    </row>
    <row r="950" spans="15:15" ht="15.75" customHeight="1" thickBot="1">
      <c r="O950" s="110"/>
    </row>
    <row r="951" spans="15:15" ht="15.75" customHeight="1" thickBot="1">
      <c r="O951" s="110"/>
    </row>
    <row r="952" spans="15:15" ht="15.75" customHeight="1" thickBot="1">
      <c r="O952" s="110"/>
    </row>
    <row r="953" spans="15:15" ht="15.75" customHeight="1" thickBot="1">
      <c r="O953" s="110"/>
    </row>
    <row r="954" spans="15:15" ht="15.75" customHeight="1" thickBot="1">
      <c r="O954" s="110"/>
    </row>
    <row r="955" spans="15:15" ht="15.75" customHeight="1" thickBot="1">
      <c r="O955" s="110"/>
    </row>
    <row r="956" spans="15:15" ht="15.75" customHeight="1" thickBot="1">
      <c r="O956" s="110"/>
    </row>
    <row r="957" spans="15:15" ht="15.75" customHeight="1" thickBot="1">
      <c r="O957" s="110"/>
    </row>
    <row r="958" spans="15:15" ht="15.75" customHeight="1" thickBot="1">
      <c r="O958" s="110"/>
    </row>
    <row r="959" spans="15:15" ht="15.75" customHeight="1" thickBot="1">
      <c r="O959" s="110"/>
    </row>
    <row r="960" spans="15:15" ht="15.75" customHeight="1" thickBot="1">
      <c r="O960" s="110"/>
    </row>
    <row r="961" spans="15:15" ht="15.75" customHeight="1" thickBot="1">
      <c r="O961" s="110"/>
    </row>
    <row r="962" spans="15:15" ht="15.75" customHeight="1" thickBot="1">
      <c r="O962" s="110"/>
    </row>
    <row r="963" spans="15:15" ht="15.75" customHeight="1" thickBot="1">
      <c r="O963" s="110"/>
    </row>
    <row r="964" spans="15:15" ht="15.75" customHeight="1" thickBot="1">
      <c r="O964" s="110"/>
    </row>
    <row r="965" spans="15:15" ht="15.75" customHeight="1" thickBot="1">
      <c r="O965" s="110"/>
    </row>
    <row r="966" spans="15:15" ht="15.75" customHeight="1" thickBot="1">
      <c r="O966" s="110"/>
    </row>
    <row r="967" spans="15:15" ht="15.75" customHeight="1" thickBot="1">
      <c r="O967" s="110"/>
    </row>
    <row r="968" spans="15:15" ht="15.75" customHeight="1" thickBot="1">
      <c r="O968" s="110"/>
    </row>
    <row r="969" spans="15:15" ht="15.75" customHeight="1" thickBot="1">
      <c r="O969" s="110"/>
    </row>
    <row r="970" spans="15:15" ht="15.75" customHeight="1" thickBot="1">
      <c r="O970" s="110"/>
    </row>
    <row r="971" spans="15:15" ht="15.75" customHeight="1" thickBot="1">
      <c r="O971" s="110"/>
    </row>
    <row r="972" spans="15:15" ht="15.75" customHeight="1" thickBot="1">
      <c r="O972" s="110"/>
    </row>
    <row r="973" spans="15:15" ht="15.75" customHeight="1" thickBot="1">
      <c r="O973" s="110"/>
    </row>
    <row r="974" spans="15:15" ht="15.75" customHeight="1" thickBot="1">
      <c r="O974" s="110"/>
    </row>
    <row r="975" spans="15:15" ht="15.75" customHeight="1" thickBot="1">
      <c r="O975" s="110"/>
    </row>
    <row r="976" spans="15:15" ht="15.75" customHeight="1" thickBot="1">
      <c r="O976" s="110"/>
    </row>
    <row r="977" spans="15:15" ht="15.75" customHeight="1" thickBot="1">
      <c r="O977" s="110"/>
    </row>
    <row r="978" spans="15:15" ht="15.75" customHeight="1" thickBot="1">
      <c r="O978" s="110"/>
    </row>
    <row r="979" spans="15:15" ht="15.75" customHeight="1" thickBot="1">
      <c r="O979" s="110"/>
    </row>
    <row r="980" spans="15:15" ht="15.75" customHeight="1" thickBot="1">
      <c r="O980" s="110"/>
    </row>
    <row r="981" spans="15:15" ht="15.75" customHeight="1" thickBot="1">
      <c r="O981" s="110"/>
    </row>
    <row r="982" spans="15:15" ht="15.75" customHeight="1" thickBot="1">
      <c r="O982" s="110"/>
    </row>
    <row r="983" spans="15:15" ht="15.75" customHeight="1" thickBot="1">
      <c r="O983" s="110"/>
    </row>
    <row r="984" spans="15:15" ht="15.75" customHeight="1" thickBot="1">
      <c r="O984" s="110"/>
    </row>
    <row r="985" spans="15:15" ht="15.75" customHeight="1" thickBot="1">
      <c r="O985" s="110"/>
    </row>
    <row r="986" spans="15:15" ht="15.75" customHeight="1" thickBot="1">
      <c r="O986" s="110"/>
    </row>
    <row r="987" spans="15:15" ht="15.75" customHeight="1" thickBot="1">
      <c r="O987" s="110"/>
    </row>
    <row r="988" spans="15:15" ht="15.75" customHeight="1" thickBot="1">
      <c r="O988" s="110"/>
    </row>
    <row r="989" spans="15:15" ht="15.75" customHeight="1" thickBot="1">
      <c r="O989" s="110"/>
    </row>
    <row r="990" spans="15:15" ht="15.75" customHeight="1" thickBot="1">
      <c r="O990" s="110"/>
    </row>
    <row r="991" spans="15:15" ht="15.75" customHeight="1" thickBot="1">
      <c r="O991" s="110"/>
    </row>
    <row r="992" spans="15:15" ht="15.75" customHeight="1" thickBot="1">
      <c r="O992" s="110"/>
    </row>
    <row r="993" spans="15:15" ht="15.75" customHeight="1" thickBot="1">
      <c r="O993" s="110"/>
    </row>
    <row r="994" spans="15:15" ht="15.75" customHeight="1" thickBot="1">
      <c r="O994" s="110"/>
    </row>
    <row r="995" spans="15:15" ht="15.75" customHeight="1" thickBot="1">
      <c r="O995" s="110"/>
    </row>
    <row r="996" spans="15:15" ht="15.75" customHeight="1" thickBot="1">
      <c r="O996" s="110"/>
    </row>
    <row r="997" spans="15:15" ht="15.75" customHeight="1" thickBot="1">
      <c r="O997" s="110"/>
    </row>
    <row r="998" spans="15:15" ht="15.75" customHeight="1" thickBot="1">
      <c r="O998" s="110"/>
    </row>
    <row r="999" spans="15:15" ht="15.75" customHeight="1" thickBot="1">
      <c r="O999" s="110"/>
    </row>
    <row r="1000" spans="15:15" ht="15.75" customHeight="1" thickBot="1">
      <c r="O1000" s="110"/>
    </row>
  </sheetData>
  <autoFilter ref="O1:P259" xr:uid="{00000000-0009-0000-0000-000000000000}">
    <sortState xmlns:xlrd2="http://schemas.microsoft.com/office/spreadsheetml/2017/richdata2" ref="O2:P259">
      <sortCondition descending="1" ref="P1:P259"/>
    </sortState>
  </autoFilter>
  <sortState xmlns:xlrd2="http://schemas.microsoft.com/office/spreadsheetml/2017/richdata2" ref="K2:L1001">
    <sortCondition descending="1" ref="L424:L1001"/>
  </sortState>
  <mergeCells count="2">
    <mergeCell ref="B1:H1"/>
    <mergeCell ref="B2:H2"/>
  </mergeCells>
  <conditionalFormatting sqref="C10:C19">
    <cfRule type="duplicateValues" dxfId="94" priority="13"/>
    <cfRule type="duplicateValues" dxfId="93" priority="14"/>
    <cfRule type="duplicateValues" dxfId="92" priority="15"/>
    <cfRule type="duplicateValues" dxfId="91" priority="16"/>
    <cfRule type="duplicateValues" dxfId="90" priority="12"/>
  </conditionalFormatting>
  <conditionalFormatting sqref="C24">
    <cfRule type="duplicateValues" dxfId="89" priority="4"/>
    <cfRule type="duplicateValues" dxfId="88" priority="5"/>
    <cfRule type="duplicateValues" dxfId="87" priority="6"/>
    <cfRule type="duplicateValues" dxfId="86" priority="7"/>
    <cfRule type="duplicateValues" dxfId="85" priority="8"/>
  </conditionalFormatting>
  <conditionalFormatting sqref="C25">
    <cfRule type="duplicateValues" dxfId="84" priority="91"/>
  </conditionalFormatting>
  <conditionalFormatting sqref="C26">
    <cfRule type="duplicateValues" dxfId="83" priority="83"/>
  </conditionalFormatting>
  <conditionalFormatting sqref="C27">
    <cfRule type="duplicateValues" dxfId="82" priority="90"/>
    <cfRule type="duplicateValues" dxfId="81" priority="89"/>
  </conditionalFormatting>
  <conditionalFormatting sqref="C28">
    <cfRule type="duplicateValues" dxfId="80" priority="88"/>
    <cfRule type="duplicateValues" dxfId="79" priority="87"/>
  </conditionalFormatting>
  <conditionalFormatting sqref="C29">
    <cfRule type="duplicateValues" dxfId="78" priority="86"/>
  </conditionalFormatting>
  <conditionalFormatting sqref="C30">
    <cfRule type="duplicateValues" dxfId="77" priority="85"/>
    <cfRule type="duplicateValues" dxfId="76" priority="84"/>
  </conditionalFormatting>
  <conditionalFormatting sqref="C31">
    <cfRule type="duplicateValues" dxfId="75" priority="82"/>
  </conditionalFormatting>
  <conditionalFormatting sqref="C32:C33">
    <cfRule type="duplicateValues" dxfId="74" priority="81"/>
    <cfRule type="duplicateValues" dxfId="73" priority="80"/>
  </conditionalFormatting>
  <conditionalFormatting sqref="G10:G19">
    <cfRule type="duplicateValues" dxfId="72" priority="11"/>
    <cfRule type="duplicateValues" dxfId="71" priority="9"/>
    <cfRule type="duplicateValues" dxfId="70" priority="10"/>
  </conditionalFormatting>
  <conditionalFormatting sqref="K369">
    <cfRule type="duplicateValues" dxfId="69" priority="103"/>
  </conditionalFormatting>
  <conditionalFormatting sqref="K371">
    <cfRule type="duplicateValues" dxfId="68" priority="102"/>
  </conditionalFormatting>
  <conditionalFormatting sqref="K372">
    <cfRule type="duplicateValues" dxfId="67" priority="101"/>
  </conditionalFormatting>
  <conditionalFormatting sqref="K377">
    <cfRule type="duplicateValues" dxfId="66" priority="100"/>
  </conditionalFormatting>
  <conditionalFormatting sqref="K378">
    <cfRule type="duplicateValues" dxfId="65" priority="99"/>
  </conditionalFormatting>
  <conditionalFormatting sqref="K385">
    <cfRule type="duplicateValues" dxfId="64" priority="98"/>
  </conditionalFormatting>
  <conditionalFormatting sqref="K387">
    <cfRule type="duplicateValues" dxfId="63" priority="97"/>
  </conditionalFormatting>
  <conditionalFormatting sqref="K390">
    <cfRule type="duplicateValues" dxfId="62" priority="96"/>
  </conditionalFormatting>
  <conditionalFormatting sqref="K395">
    <cfRule type="duplicateValues" dxfId="61" priority="72"/>
  </conditionalFormatting>
  <conditionalFormatting sqref="K396">
    <cfRule type="duplicateValues" dxfId="60" priority="95"/>
    <cfRule type="duplicateValues" dxfId="59" priority="71"/>
  </conditionalFormatting>
  <conditionalFormatting sqref="K397">
    <cfRule type="duplicateValues" dxfId="58" priority="70"/>
  </conditionalFormatting>
  <conditionalFormatting sqref="K399">
    <cfRule type="duplicateValues" dxfId="57" priority="69"/>
  </conditionalFormatting>
  <conditionalFormatting sqref="K400">
    <cfRule type="duplicateValues" dxfId="56" priority="68"/>
  </conditionalFormatting>
  <conditionalFormatting sqref="K401">
    <cfRule type="duplicateValues" dxfId="55" priority="67"/>
  </conditionalFormatting>
  <conditionalFormatting sqref="K402">
    <cfRule type="duplicateValues" dxfId="54" priority="66"/>
  </conditionalFormatting>
  <conditionalFormatting sqref="K403">
    <cfRule type="duplicateValues" dxfId="53" priority="65"/>
  </conditionalFormatting>
  <conditionalFormatting sqref="K404">
    <cfRule type="duplicateValues" dxfId="52" priority="64"/>
  </conditionalFormatting>
  <conditionalFormatting sqref="K405">
    <cfRule type="duplicateValues" dxfId="51" priority="63"/>
  </conditionalFormatting>
  <conditionalFormatting sqref="K406">
    <cfRule type="duplicateValues" dxfId="50" priority="62"/>
  </conditionalFormatting>
  <conditionalFormatting sqref="K407">
    <cfRule type="duplicateValues" dxfId="49" priority="61"/>
  </conditionalFormatting>
  <conditionalFormatting sqref="K408">
    <cfRule type="duplicateValues" dxfId="48" priority="60"/>
  </conditionalFormatting>
  <conditionalFormatting sqref="K409">
    <cfRule type="duplicateValues" dxfId="47" priority="59"/>
  </conditionalFormatting>
  <conditionalFormatting sqref="K410">
    <cfRule type="duplicateValues" dxfId="46" priority="58"/>
  </conditionalFormatting>
  <conditionalFormatting sqref="K411">
    <cfRule type="duplicateValues" dxfId="45" priority="57"/>
  </conditionalFormatting>
  <conditionalFormatting sqref="K412">
    <cfRule type="duplicateValues" dxfId="44" priority="56"/>
  </conditionalFormatting>
  <conditionalFormatting sqref="K413">
    <cfRule type="duplicateValues" dxfId="43" priority="55"/>
  </conditionalFormatting>
  <conditionalFormatting sqref="K414">
    <cfRule type="duplicateValues" dxfId="42" priority="54"/>
  </conditionalFormatting>
  <conditionalFormatting sqref="K415">
    <cfRule type="duplicateValues" dxfId="41" priority="53"/>
  </conditionalFormatting>
  <conditionalFormatting sqref="K416">
    <cfRule type="duplicateValues" dxfId="40" priority="52"/>
  </conditionalFormatting>
  <conditionalFormatting sqref="K417">
    <cfRule type="duplicateValues" dxfId="39" priority="51"/>
  </conditionalFormatting>
  <conditionalFormatting sqref="K418">
    <cfRule type="duplicateValues" dxfId="38" priority="50"/>
  </conditionalFormatting>
  <conditionalFormatting sqref="K419">
    <cfRule type="duplicateValues" dxfId="37" priority="49"/>
  </conditionalFormatting>
  <conditionalFormatting sqref="K420">
    <cfRule type="duplicateValues" dxfId="36" priority="47"/>
  </conditionalFormatting>
  <conditionalFormatting sqref="K421">
    <cfRule type="duplicateValues" dxfId="35" priority="46"/>
  </conditionalFormatting>
  <conditionalFormatting sqref="K423">
    <cfRule type="duplicateValues" dxfId="34" priority="45"/>
  </conditionalFormatting>
  <conditionalFormatting sqref="K423:K444 K456:K1048576 K1:K421">
    <cfRule type="duplicateValues" dxfId="33" priority="44"/>
  </conditionalFormatting>
  <conditionalFormatting sqref="K423:K444 K456:K1048576 K398:K421 K384:K386 K1:K370">
    <cfRule type="duplicateValues" dxfId="32" priority="130"/>
  </conditionalFormatting>
  <conditionalFormatting sqref="K424">
    <cfRule type="duplicateValues" dxfId="31" priority="41"/>
  </conditionalFormatting>
  <conditionalFormatting sqref="K425">
    <cfRule type="duplicateValues" dxfId="30" priority="40"/>
  </conditionalFormatting>
  <conditionalFormatting sqref="K426">
    <cfRule type="duplicateValues" dxfId="29" priority="39"/>
  </conditionalFormatting>
  <conditionalFormatting sqref="K427">
    <cfRule type="duplicateValues" dxfId="28" priority="38"/>
  </conditionalFormatting>
  <conditionalFormatting sqref="K428">
    <cfRule type="duplicateValues" dxfId="27" priority="37"/>
  </conditionalFormatting>
  <conditionalFormatting sqref="K429">
    <cfRule type="duplicateValues" dxfId="26" priority="36"/>
  </conditionalFormatting>
  <conditionalFormatting sqref="K430">
    <cfRule type="duplicateValues" dxfId="25" priority="35"/>
  </conditionalFormatting>
  <conditionalFormatting sqref="K431">
    <cfRule type="duplicateValues" dxfId="24" priority="34"/>
  </conditionalFormatting>
  <conditionalFormatting sqref="K432">
    <cfRule type="duplicateValues" dxfId="23" priority="33"/>
  </conditionalFormatting>
  <conditionalFormatting sqref="K433">
    <cfRule type="duplicateValues" dxfId="22" priority="32"/>
  </conditionalFormatting>
  <conditionalFormatting sqref="K434">
    <cfRule type="duplicateValues" dxfId="21" priority="31"/>
  </conditionalFormatting>
  <conditionalFormatting sqref="K435">
    <cfRule type="duplicateValues" dxfId="20" priority="30"/>
  </conditionalFormatting>
  <conditionalFormatting sqref="K436">
    <cfRule type="duplicateValues" dxfId="19" priority="29"/>
  </conditionalFormatting>
  <conditionalFormatting sqref="K437">
    <cfRule type="duplicateValues" dxfId="18" priority="28"/>
  </conditionalFormatting>
  <conditionalFormatting sqref="K438">
    <cfRule type="duplicateValues" dxfId="17" priority="27"/>
  </conditionalFormatting>
  <conditionalFormatting sqref="K439">
    <cfRule type="duplicateValues" dxfId="16" priority="26"/>
  </conditionalFormatting>
  <conditionalFormatting sqref="K440">
    <cfRule type="duplicateValues" dxfId="15" priority="25"/>
  </conditionalFormatting>
  <conditionalFormatting sqref="K441">
    <cfRule type="duplicateValues" dxfId="14" priority="24"/>
  </conditionalFormatting>
  <conditionalFormatting sqref="K442">
    <cfRule type="duplicateValues" dxfId="13" priority="23"/>
  </conditionalFormatting>
  <conditionalFormatting sqref="K443">
    <cfRule type="duplicateValues" dxfId="12" priority="22"/>
  </conditionalFormatting>
  <conditionalFormatting sqref="K444">
    <cfRule type="duplicateValues" dxfId="11" priority="21"/>
  </conditionalFormatting>
  <conditionalFormatting sqref="N370:P371 N372:N393 K423:K444 K456:K1048576 K1:K421">
    <cfRule type="duplicateValues" dxfId="10" priority="104"/>
  </conditionalFormatting>
  <conditionalFormatting sqref="N394:P412 K423:K444 K456:K1048576 K1:K421">
    <cfRule type="duplicateValues" dxfId="9" priority="73"/>
  </conditionalFormatting>
  <conditionalFormatting sqref="N394:P412">
    <cfRule type="duplicateValues" dxfId="8" priority="74"/>
  </conditionalFormatting>
  <conditionalFormatting sqref="N449:Q450 O451:Q452 K445:K450">
    <cfRule type="duplicateValues" dxfId="7" priority="1"/>
  </conditionalFormatting>
  <conditionalFormatting sqref="O1:O170 O172:O173 O175:O182 O184:O371 O413:O424 O447 O456:O1048576">
    <cfRule type="duplicateValues" dxfId="6" priority="75"/>
  </conditionalFormatting>
  <conditionalFormatting sqref="O157:O170 O172">
    <cfRule type="duplicateValues" dxfId="5" priority="143"/>
  </conditionalFormatting>
  <conditionalFormatting sqref="O175:O182 O184:O371 O173 O141:O156 O1:O139 O413:O424 O447 O456:O1048576">
    <cfRule type="duplicateValues" dxfId="4" priority="145"/>
  </conditionalFormatting>
  <conditionalFormatting sqref="O425:R446 K423:K444 K456:K1048576 K1:K421">
    <cfRule type="duplicateValues" dxfId="3" priority="42"/>
  </conditionalFormatting>
  <conditionalFormatting sqref="O425:S446 O1:O170 O172:O182 O184:O371 O394:O424 O447 O456:O1048576">
    <cfRule type="duplicateValues" dxfId="2" priority="43"/>
  </conditionalFormatting>
  <conditionalFormatting sqref="R5:U7 U186 O455:P455 K452:K455 O1:O447 O456:O1048576 N449:Q450 O451:Q452 K445:K450">
    <cfRule type="duplicateValues" dxfId="1" priority="167"/>
  </conditionalFormatting>
  <conditionalFormatting sqref="R5:U7 U186 O455:P455 O183 K1:K444 K452:K1048576">
    <cfRule type="duplicateValues" dxfId="0" priority="177"/>
  </conditionalFormatting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20AF2-89D8-C745-A74F-F263A3AF37E8}">
  <dimension ref="A1:Q1000"/>
  <sheetViews>
    <sheetView showGridLines="0" topLeftCell="A6" workbookViewId="0">
      <selection activeCell="K32" sqref="K32"/>
    </sheetView>
  </sheetViews>
  <sheetFormatPr baseColWidth="10" defaultColWidth="11.1640625" defaultRowHeight="15" customHeight="1"/>
  <cols>
    <col min="1" max="1" width="14.6640625" customWidth="1"/>
    <col min="2" max="2" width="25.5" customWidth="1"/>
    <col min="3" max="3" width="23" customWidth="1"/>
    <col min="4" max="4" width="22.5" customWidth="1"/>
    <col min="5" max="5" width="20.5" customWidth="1"/>
    <col min="6" max="6" width="16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23" customWidth="1"/>
    <col min="13" max="13" width="22.83203125" customWidth="1"/>
    <col min="14" max="14" width="20.83203125" customWidth="1"/>
    <col min="15" max="15" width="16.5" customWidth="1"/>
    <col min="16" max="16" width="10.5" customWidth="1"/>
    <col min="17" max="17" width="15.33203125" customWidth="1"/>
    <col min="18" max="26" width="10.5" customWidth="1"/>
  </cols>
  <sheetData>
    <row r="1" spans="1:17" ht="28" thickBot="1">
      <c r="A1" s="190" t="s">
        <v>551</v>
      </c>
      <c r="B1" s="191"/>
      <c r="C1" s="191"/>
      <c r="D1" s="191"/>
      <c r="E1" s="191"/>
      <c r="F1" s="192"/>
      <c r="J1" s="199" t="s">
        <v>589</v>
      </c>
      <c r="K1" s="191"/>
      <c r="L1" s="191"/>
      <c r="M1" s="191"/>
      <c r="N1" s="191"/>
      <c r="O1" s="192"/>
    </row>
    <row r="2" spans="1:17" ht="20" customHeight="1" thickBot="1">
      <c r="C2" s="193" t="s">
        <v>1212</v>
      </c>
      <c r="D2" s="192"/>
      <c r="L2" s="193"/>
      <c r="M2" s="192"/>
    </row>
    <row r="3" spans="1:17" ht="20" customHeight="1"/>
    <row r="4" spans="1:17" ht="20" customHeight="1">
      <c r="C4" s="188" t="s">
        <v>617</v>
      </c>
      <c r="D4" s="189"/>
      <c r="L4" s="188" t="s">
        <v>618</v>
      </c>
      <c r="M4" s="189"/>
    </row>
    <row r="5" spans="1:17" ht="20" customHeight="1" thickBot="1"/>
    <row r="6" spans="1:17" ht="20" customHeight="1" thickBot="1">
      <c r="A6" s="46"/>
      <c r="B6" s="48" t="s">
        <v>556</v>
      </c>
      <c r="C6" s="48" t="s">
        <v>557</v>
      </c>
      <c r="D6" s="48" t="s">
        <v>558</v>
      </c>
      <c r="E6" s="48" t="s">
        <v>559</v>
      </c>
      <c r="F6" s="49" t="s">
        <v>560</v>
      </c>
      <c r="H6" s="69" t="s">
        <v>561</v>
      </c>
      <c r="J6" s="46"/>
      <c r="K6" s="48" t="s">
        <v>556</v>
      </c>
      <c r="L6" s="48" t="s">
        <v>557</v>
      </c>
      <c r="M6" s="48" t="s">
        <v>558</v>
      </c>
      <c r="N6" s="48" t="s">
        <v>559</v>
      </c>
      <c r="O6" s="49" t="s">
        <v>560</v>
      </c>
      <c r="Q6" s="50" t="s">
        <v>561</v>
      </c>
    </row>
    <row r="7" spans="1:17" ht="20" customHeight="1" thickBot="1">
      <c r="A7" s="82" t="s">
        <v>562</v>
      </c>
      <c r="B7" s="83"/>
      <c r="C7" s="10"/>
      <c r="D7" s="10"/>
      <c r="E7" s="10"/>
      <c r="F7" s="62"/>
      <c r="H7" s="84"/>
      <c r="J7" s="61" t="s">
        <v>562</v>
      </c>
      <c r="K7" s="10"/>
      <c r="L7" s="10"/>
      <c r="M7" s="10"/>
      <c r="N7" s="10"/>
      <c r="O7" s="62"/>
      <c r="Q7" s="67"/>
    </row>
    <row r="8" spans="1:17" ht="20" customHeight="1" thickBot="1">
      <c r="A8" s="85" t="s">
        <v>563</v>
      </c>
      <c r="B8" s="83"/>
      <c r="C8" s="10"/>
      <c r="D8" s="10"/>
      <c r="E8" s="10"/>
      <c r="F8" s="62"/>
      <c r="H8" s="67"/>
      <c r="J8" s="61" t="s">
        <v>563</v>
      </c>
      <c r="K8" s="10"/>
      <c r="L8" s="10"/>
      <c r="M8" s="10"/>
      <c r="N8" s="10"/>
      <c r="O8" s="62"/>
      <c r="Q8" s="67"/>
    </row>
    <row r="9" spans="1:17" ht="20" customHeight="1" thickBot="1">
      <c r="A9" s="85" t="s">
        <v>564</v>
      </c>
      <c r="B9" s="83"/>
      <c r="C9" s="10"/>
      <c r="D9" s="10"/>
      <c r="E9" s="10"/>
      <c r="F9" s="62"/>
      <c r="H9" s="67"/>
      <c r="J9" s="61" t="s">
        <v>564</v>
      </c>
      <c r="K9" s="10"/>
      <c r="L9" s="10"/>
      <c r="M9" s="10"/>
      <c r="N9" s="10"/>
      <c r="O9" s="62"/>
      <c r="Q9" s="67"/>
    </row>
    <row r="10" spans="1:17" ht="20" customHeight="1" thickBot="1">
      <c r="A10" s="85">
        <v>4</v>
      </c>
      <c r="B10" s="83"/>
      <c r="C10" s="10"/>
      <c r="D10" s="10"/>
      <c r="E10" s="10"/>
      <c r="F10" s="62"/>
      <c r="H10" s="67"/>
      <c r="J10" s="61">
        <v>4</v>
      </c>
      <c r="K10" s="10"/>
      <c r="L10" s="10"/>
      <c r="M10" s="10"/>
      <c r="N10" s="10"/>
      <c r="O10" s="62"/>
      <c r="Q10" s="67"/>
    </row>
    <row r="11" spans="1:17" ht="20" customHeight="1" thickBot="1">
      <c r="A11" s="85">
        <v>5</v>
      </c>
      <c r="B11" s="83"/>
      <c r="C11" s="10"/>
      <c r="D11" s="10"/>
      <c r="E11" s="10"/>
      <c r="F11" s="62"/>
      <c r="H11" s="67"/>
      <c r="J11" s="61">
        <v>5</v>
      </c>
      <c r="K11" s="10"/>
      <c r="L11" s="10"/>
      <c r="M11" s="10"/>
      <c r="N11" s="10"/>
      <c r="O11" s="62"/>
      <c r="Q11" s="67"/>
    </row>
    <row r="12" spans="1:17" ht="20" customHeight="1" thickBot="1">
      <c r="A12" s="85">
        <v>5</v>
      </c>
      <c r="B12" s="83"/>
      <c r="C12" s="10"/>
      <c r="D12" s="10"/>
      <c r="E12" s="10"/>
      <c r="F12" s="62"/>
      <c r="H12" s="67"/>
      <c r="J12" s="61">
        <v>6</v>
      </c>
      <c r="K12" s="10"/>
      <c r="L12" s="10"/>
      <c r="M12" s="10"/>
      <c r="N12" s="10"/>
      <c r="O12" s="62"/>
      <c r="Q12" s="67"/>
    </row>
    <row r="13" spans="1:17" ht="20" customHeight="1" thickBot="1">
      <c r="A13" s="85">
        <v>5</v>
      </c>
      <c r="B13" s="83"/>
      <c r="C13" s="10"/>
      <c r="D13" s="10"/>
      <c r="E13" s="10"/>
      <c r="F13" s="62"/>
      <c r="H13" s="67"/>
      <c r="J13" s="61">
        <v>7</v>
      </c>
      <c r="K13" s="10"/>
      <c r="L13" s="10"/>
      <c r="M13" s="10"/>
      <c r="N13" s="10"/>
      <c r="O13" s="62"/>
      <c r="Q13" s="67"/>
    </row>
    <row r="14" spans="1:17" ht="20" customHeight="1" thickBot="1">
      <c r="A14" s="85">
        <v>5</v>
      </c>
      <c r="B14" s="83"/>
      <c r="C14" s="10"/>
      <c r="D14" s="10"/>
      <c r="E14" s="10"/>
      <c r="F14" s="62"/>
      <c r="H14" s="67"/>
      <c r="J14" s="61">
        <v>8</v>
      </c>
      <c r="K14" s="10"/>
      <c r="L14" s="10"/>
      <c r="M14" s="10"/>
      <c r="N14" s="10"/>
      <c r="O14" s="62"/>
      <c r="Q14" s="67"/>
    </row>
    <row r="15" spans="1:17" ht="20" customHeight="1" thickBot="1">
      <c r="A15" s="85">
        <v>9</v>
      </c>
      <c r="B15" s="83"/>
      <c r="C15" s="10"/>
      <c r="D15" s="10"/>
      <c r="E15" s="10"/>
      <c r="F15" s="62"/>
      <c r="H15" s="67"/>
      <c r="J15" s="61">
        <v>9</v>
      </c>
      <c r="K15" s="10"/>
      <c r="L15" s="10"/>
      <c r="M15" s="10"/>
      <c r="N15" s="10"/>
      <c r="O15" s="62"/>
      <c r="Q15" s="67"/>
    </row>
    <row r="16" spans="1:17" ht="20" customHeight="1" thickBot="1">
      <c r="A16" s="85">
        <v>9</v>
      </c>
      <c r="B16" s="83"/>
      <c r="C16" s="10"/>
      <c r="D16" s="10"/>
      <c r="E16" s="10"/>
      <c r="F16" s="62"/>
      <c r="H16" s="67"/>
      <c r="J16" s="61">
        <v>10</v>
      </c>
      <c r="K16" s="10"/>
      <c r="L16" s="10"/>
      <c r="M16" s="10"/>
      <c r="N16" s="10"/>
      <c r="O16" s="62"/>
      <c r="Q16" s="67"/>
    </row>
    <row r="17" spans="1:17" ht="20" customHeight="1" thickBot="1">
      <c r="A17" s="85">
        <v>9</v>
      </c>
      <c r="B17" s="83"/>
      <c r="C17" s="10"/>
      <c r="D17" s="10"/>
      <c r="E17" s="10"/>
      <c r="F17" s="62"/>
      <c r="H17" s="67"/>
      <c r="J17" s="61">
        <v>11</v>
      </c>
      <c r="K17" s="10"/>
      <c r="L17" s="10"/>
      <c r="M17" s="10"/>
      <c r="N17" s="10"/>
      <c r="O17" s="62"/>
      <c r="Q17" s="67"/>
    </row>
    <row r="18" spans="1:17" ht="20" customHeight="1" thickBot="1">
      <c r="A18" s="85">
        <v>9</v>
      </c>
      <c r="B18" s="83"/>
      <c r="C18" s="10"/>
      <c r="D18" s="10"/>
      <c r="E18" s="10"/>
      <c r="F18" s="62"/>
      <c r="H18" s="67"/>
      <c r="J18" s="61">
        <v>12</v>
      </c>
      <c r="K18" s="10"/>
      <c r="L18" s="10"/>
      <c r="M18" s="10"/>
      <c r="N18" s="10"/>
      <c r="O18" s="62"/>
      <c r="Q18" s="67"/>
    </row>
    <row r="19" spans="1:17" ht="20" customHeight="1" thickBot="1">
      <c r="A19" s="85">
        <v>9</v>
      </c>
      <c r="B19" s="83"/>
      <c r="C19" s="10"/>
      <c r="D19" s="10"/>
      <c r="E19" s="10"/>
      <c r="F19" s="62"/>
      <c r="H19" s="67"/>
      <c r="J19" s="61">
        <v>13</v>
      </c>
      <c r="K19" s="10"/>
      <c r="L19" s="10"/>
      <c r="M19" s="10"/>
      <c r="N19" s="10"/>
      <c r="O19" s="62"/>
      <c r="Q19" s="67"/>
    </row>
    <row r="20" spans="1:17" ht="20" customHeight="1" thickBot="1">
      <c r="A20" s="85">
        <v>9</v>
      </c>
      <c r="B20" s="83"/>
      <c r="C20" s="10"/>
      <c r="D20" s="10"/>
      <c r="E20" s="10"/>
      <c r="F20" s="62"/>
      <c r="H20" s="67"/>
      <c r="J20" s="61">
        <v>14</v>
      </c>
      <c r="K20" s="10"/>
      <c r="L20" s="10"/>
      <c r="M20" s="10"/>
      <c r="N20" s="10"/>
      <c r="O20" s="62"/>
      <c r="Q20" s="67"/>
    </row>
    <row r="21" spans="1:17" ht="20" customHeight="1" thickBot="1">
      <c r="A21" s="85">
        <v>9</v>
      </c>
      <c r="B21" s="83"/>
      <c r="C21" s="10"/>
      <c r="D21" s="10"/>
      <c r="E21" s="10"/>
      <c r="F21" s="62"/>
      <c r="H21" s="67"/>
      <c r="J21" s="70">
        <v>15</v>
      </c>
      <c r="K21" s="33"/>
      <c r="L21" s="33"/>
      <c r="M21" s="33"/>
      <c r="N21" s="33"/>
      <c r="O21" s="86"/>
      <c r="Q21" s="68"/>
    </row>
    <row r="22" spans="1:17" ht="20" customHeight="1" thickBot="1">
      <c r="A22" s="85">
        <v>9</v>
      </c>
      <c r="B22" s="83"/>
      <c r="C22" s="10"/>
      <c r="D22" s="10"/>
      <c r="E22" s="10"/>
      <c r="F22" s="62"/>
      <c r="H22" s="67"/>
      <c r="J22" s="87"/>
      <c r="K22" s="88"/>
      <c r="L22" s="88"/>
      <c r="M22" s="88"/>
      <c r="N22" s="88"/>
      <c r="O22" s="88"/>
      <c r="Q22" s="89"/>
    </row>
    <row r="23" spans="1:17" ht="20" customHeight="1" thickBot="1">
      <c r="A23" s="85">
        <v>17</v>
      </c>
      <c r="B23" s="83"/>
      <c r="C23" s="10"/>
      <c r="D23" s="10"/>
      <c r="E23" s="10"/>
      <c r="F23" s="62"/>
      <c r="H23" s="67"/>
      <c r="J23" s="23"/>
      <c r="K23" s="11"/>
      <c r="L23" s="11"/>
      <c r="M23" s="11"/>
      <c r="N23" s="11"/>
      <c r="O23" s="11"/>
      <c r="Q23" s="29"/>
    </row>
    <row r="24" spans="1:17" ht="20" customHeight="1" thickBot="1">
      <c r="A24" s="85">
        <v>18</v>
      </c>
      <c r="B24" s="83"/>
      <c r="C24" s="10"/>
      <c r="D24" s="10"/>
      <c r="E24" s="10"/>
      <c r="F24" s="62"/>
      <c r="H24" s="67"/>
      <c r="J24" s="23"/>
      <c r="K24" s="11"/>
      <c r="L24" s="11"/>
      <c r="M24" s="11"/>
      <c r="N24" s="11"/>
      <c r="O24" s="11"/>
      <c r="Q24" s="29"/>
    </row>
    <row r="25" spans="1:17" ht="20" customHeight="1" thickBot="1">
      <c r="A25" s="85">
        <v>19</v>
      </c>
      <c r="B25" s="83"/>
      <c r="C25" s="10"/>
      <c r="D25" s="10"/>
      <c r="E25" s="10"/>
      <c r="F25" s="62"/>
      <c r="H25" s="67"/>
      <c r="J25" s="23"/>
      <c r="K25" s="11"/>
      <c r="L25" s="11"/>
      <c r="M25" s="11"/>
      <c r="N25" s="11"/>
      <c r="O25" s="11"/>
    </row>
    <row r="26" spans="1:17" ht="20" customHeight="1" thickBot="1">
      <c r="A26" s="85">
        <v>20</v>
      </c>
      <c r="B26" s="83"/>
      <c r="C26" s="10"/>
      <c r="D26" s="10"/>
      <c r="E26" s="10"/>
      <c r="F26" s="62"/>
      <c r="H26" s="67"/>
    </row>
    <row r="27" spans="1:17" ht="20" customHeight="1" thickBot="1">
      <c r="A27" s="85">
        <v>21</v>
      </c>
      <c r="B27" s="83"/>
      <c r="C27" s="10"/>
      <c r="D27" s="10"/>
      <c r="E27" s="10"/>
      <c r="F27" s="62"/>
      <c r="H27" s="67"/>
    </row>
    <row r="28" spans="1:17" ht="20" customHeight="1" thickBot="1">
      <c r="A28" s="85">
        <v>21</v>
      </c>
      <c r="B28" s="83"/>
      <c r="C28" s="10"/>
      <c r="D28" s="10"/>
      <c r="E28" s="10"/>
      <c r="F28" s="62"/>
      <c r="H28" s="67"/>
    </row>
    <row r="29" spans="1:17" ht="20" customHeight="1" thickBot="1">
      <c r="A29" s="85">
        <v>21</v>
      </c>
      <c r="B29" s="83"/>
      <c r="C29" s="10"/>
      <c r="D29" s="10"/>
      <c r="E29" s="10"/>
      <c r="F29" s="62"/>
      <c r="H29" s="67"/>
    </row>
    <row r="30" spans="1:17" ht="20" customHeight="1" thickBot="1">
      <c r="A30" s="85">
        <v>21</v>
      </c>
      <c r="B30" s="83"/>
      <c r="C30" s="10"/>
      <c r="D30" s="10"/>
      <c r="E30" s="10"/>
      <c r="F30" s="62"/>
      <c r="H30" s="67"/>
    </row>
    <row r="31" spans="1:17" ht="20" customHeight="1" thickBot="1">
      <c r="A31" s="85">
        <v>22</v>
      </c>
      <c r="B31" s="83"/>
      <c r="C31" s="10"/>
      <c r="D31" s="10"/>
      <c r="E31" s="10"/>
      <c r="F31" s="62"/>
      <c r="H31" s="67"/>
    </row>
    <row r="32" spans="1:17" ht="20" customHeight="1" thickBot="1">
      <c r="A32" s="85">
        <v>22</v>
      </c>
      <c r="B32" s="83"/>
      <c r="C32" s="10"/>
      <c r="D32" s="10"/>
      <c r="E32" s="10"/>
      <c r="F32" s="62"/>
      <c r="H32" s="67"/>
    </row>
    <row r="33" spans="1:8" ht="20" customHeight="1" thickBot="1">
      <c r="A33" s="85">
        <v>22</v>
      </c>
      <c r="B33" s="83"/>
      <c r="C33" s="10"/>
      <c r="D33" s="10"/>
      <c r="E33" s="10"/>
      <c r="F33" s="62"/>
      <c r="H33" s="67"/>
    </row>
    <row r="34" spans="1:8" ht="20" customHeight="1" thickBot="1">
      <c r="A34" s="85">
        <v>22</v>
      </c>
      <c r="B34" s="83"/>
      <c r="C34" s="10"/>
      <c r="D34" s="10"/>
      <c r="E34" s="10"/>
      <c r="F34" s="62"/>
      <c r="H34" s="67"/>
    </row>
    <row r="35" spans="1:8" ht="20" customHeight="1" thickBot="1">
      <c r="A35" s="85">
        <v>22</v>
      </c>
      <c r="B35" s="83"/>
      <c r="C35" s="10"/>
      <c r="D35" s="10"/>
      <c r="E35" s="10"/>
      <c r="F35" s="62"/>
      <c r="H35" s="67"/>
    </row>
    <row r="36" spans="1:8" ht="20" customHeight="1" thickBot="1">
      <c r="A36" s="85">
        <v>22</v>
      </c>
      <c r="B36" s="83"/>
      <c r="C36" s="10"/>
      <c r="D36" s="10"/>
      <c r="E36" s="10"/>
      <c r="F36" s="62"/>
      <c r="H36" s="67"/>
    </row>
    <row r="37" spans="1:8" ht="20" customHeight="1" thickBot="1">
      <c r="A37" s="85">
        <v>22</v>
      </c>
      <c r="B37" s="83"/>
      <c r="C37" s="10"/>
      <c r="D37" s="10"/>
      <c r="E37" s="10"/>
      <c r="F37" s="62"/>
      <c r="H37" s="67"/>
    </row>
    <row r="38" spans="1:8" ht="20" customHeight="1" thickBot="1">
      <c r="A38" s="90">
        <v>22</v>
      </c>
      <c r="B38" s="91"/>
      <c r="C38" s="35"/>
      <c r="D38" s="35"/>
      <c r="E38" s="35"/>
      <c r="F38" s="66"/>
      <c r="H38" s="68"/>
    </row>
    <row r="39" spans="1:8" ht="20" customHeight="1"/>
    <row r="40" spans="1:8" ht="20" customHeight="1"/>
    <row r="41" spans="1:8" ht="20" customHeight="1"/>
    <row r="42" spans="1:8" ht="20" customHeight="1"/>
    <row r="43" spans="1:8" ht="20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F1"/>
    <mergeCell ref="J1:O1"/>
    <mergeCell ref="C2:D2"/>
    <mergeCell ref="L2:M2"/>
    <mergeCell ref="C4:D4"/>
    <mergeCell ref="L4:M4"/>
  </mergeCells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00"/>
  <sheetViews>
    <sheetView showGridLines="0" workbookViewId="0">
      <selection activeCell="B7" sqref="B7:H28"/>
    </sheetView>
  </sheetViews>
  <sheetFormatPr baseColWidth="10" defaultColWidth="11.1640625" defaultRowHeight="15" customHeight="1"/>
  <cols>
    <col min="1" max="1" width="14.6640625" customWidth="1"/>
    <col min="2" max="2" width="26.6640625" customWidth="1"/>
    <col min="3" max="3" width="25.6640625" customWidth="1"/>
    <col min="4" max="4" width="24.6640625" customWidth="1"/>
    <col min="5" max="5" width="24.1640625" customWidth="1"/>
    <col min="6" max="6" width="17.83203125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23" customWidth="1"/>
    <col min="13" max="13" width="22.83203125" customWidth="1"/>
    <col min="14" max="26" width="10.5" customWidth="1"/>
  </cols>
  <sheetData>
    <row r="1" spans="1:13" ht="25">
      <c r="A1" s="190" t="s">
        <v>589</v>
      </c>
      <c r="B1" s="191"/>
      <c r="C1" s="191"/>
      <c r="D1" s="191"/>
      <c r="E1" s="191"/>
      <c r="F1" s="192"/>
    </row>
    <row r="2" spans="1:13" ht="15.75" customHeight="1">
      <c r="C2" s="193" t="s">
        <v>690</v>
      </c>
      <c r="D2" s="192"/>
    </row>
    <row r="3" spans="1:13" ht="15.75" customHeight="1"/>
    <row r="4" spans="1:13" ht="15.75" customHeight="1">
      <c r="C4" s="188" t="s">
        <v>599</v>
      </c>
      <c r="D4" s="189"/>
    </row>
    <row r="5" spans="1:13" ht="15.75" customHeight="1"/>
    <row r="6" spans="1:13" ht="15.75" customHeight="1">
      <c r="A6" s="46"/>
      <c r="B6" s="48" t="s">
        <v>556</v>
      </c>
      <c r="C6" s="48" t="s">
        <v>557</v>
      </c>
      <c r="D6" s="48" t="s">
        <v>558</v>
      </c>
      <c r="E6" s="48" t="s">
        <v>559</v>
      </c>
      <c r="F6" s="49" t="s">
        <v>560</v>
      </c>
      <c r="H6" s="50" t="s">
        <v>561</v>
      </c>
    </row>
    <row r="7" spans="1:13" ht="15.75" customHeight="1">
      <c r="A7" s="61" t="s">
        <v>562</v>
      </c>
      <c r="B7" s="77" t="s">
        <v>34</v>
      </c>
      <c r="C7" s="36" t="s">
        <v>37</v>
      </c>
      <c r="D7" s="36" t="s">
        <v>662</v>
      </c>
      <c r="E7" s="36" t="s">
        <v>1246</v>
      </c>
      <c r="F7" s="42"/>
      <c r="H7" s="78">
        <v>110</v>
      </c>
      <c r="I7" s="54"/>
      <c r="J7" s="54"/>
      <c r="K7" s="54"/>
      <c r="L7" s="55"/>
      <c r="M7" s="55"/>
    </row>
    <row r="8" spans="1:13" ht="15.75" customHeight="1">
      <c r="A8" s="61" t="s">
        <v>563</v>
      </c>
      <c r="B8" s="77" t="s">
        <v>39</v>
      </c>
      <c r="C8" s="36" t="s">
        <v>106</v>
      </c>
      <c r="D8" s="36" t="s">
        <v>107</v>
      </c>
      <c r="E8" s="36" t="s">
        <v>256</v>
      </c>
      <c r="F8" s="42"/>
      <c r="H8" s="78">
        <v>105</v>
      </c>
      <c r="I8" s="54"/>
      <c r="J8" s="54"/>
      <c r="K8" s="54"/>
      <c r="L8" s="55"/>
      <c r="M8" s="55"/>
    </row>
    <row r="9" spans="1:13" ht="15.75" customHeight="1">
      <c r="A9" s="61" t="s">
        <v>564</v>
      </c>
      <c r="B9" s="77" t="s">
        <v>1247</v>
      </c>
      <c r="C9" s="36" t="s">
        <v>1248</v>
      </c>
      <c r="D9" s="36" t="s">
        <v>419</v>
      </c>
      <c r="E9" s="36" t="s">
        <v>494</v>
      </c>
      <c r="F9" s="42"/>
      <c r="H9" s="78">
        <v>100</v>
      </c>
      <c r="I9" s="54"/>
      <c r="J9" s="54"/>
      <c r="K9" s="54"/>
      <c r="L9" s="55"/>
      <c r="M9" s="55"/>
    </row>
    <row r="10" spans="1:13" ht="15.75" customHeight="1">
      <c r="A10" s="61">
        <v>4</v>
      </c>
      <c r="B10" s="77" t="s">
        <v>307</v>
      </c>
      <c r="C10" s="36" t="s">
        <v>527</v>
      </c>
      <c r="D10" s="36" t="s">
        <v>1249</v>
      </c>
      <c r="E10" s="36" t="s">
        <v>149</v>
      </c>
      <c r="F10" s="42"/>
      <c r="H10" s="78">
        <v>95</v>
      </c>
      <c r="I10" s="54"/>
      <c r="J10" s="54"/>
      <c r="K10" s="54"/>
      <c r="L10" s="55"/>
      <c r="M10" s="55"/>
    </row>
    <row r="11" spans="1:13" ht="15.75" customHeight="1">
      <c r="A11" s="61">
        <v>5</v>
      </c>
      <c r="B11" s="77" t="s">
        <v>80</v>
      </c>
      <c r="C11" s="36" t="s">
        <v>82</v>
      </c>
      <c r="D11" s="36" t="s">
        <v>81</v>
      </c>
      <c r="E11" s="36" t="s">
        <v>1250</v>
      </c>
      <c r="F11" s="42"/>
      <c r="H11" s="78">
        <v>90</v>
      </c>
      <c r="I11" s="54"/>
      <c r="J11" s="54"/>
      <c r="K11" s="54"/>
      <c r="L11" s="55"/>
      <c r="M11" s="55"/>
    </row>
    <row r="12" spans="1:13" ht="15.75" customHeight="1">
      <c r="A12" s="61">
        <v>6</v>
      </c>
      <c r="B12" s="77" t="s">
        <v>425</v>
      </c>
      <c r="C12" s="36" t="s">
        <v>426</v>
      </c>
      <c r="D12" s="36" t="s">
        <v>230</v>
      </c>
      <c r="E12" s="36" t="s">
        <v>62</v>
      </c>
      <c r="F12" s="42"/>
      <c r="H12" s="78">
        <v>85</v>
      </c>
      <c r="I12" s="54"/>
      <c r="J12" s="54"/>
      <c r="K12" s="54"/>
      <c r="L12" s="55"/>
      <c r="M12" s="55"/>
    </row>
    <row r="13" spans="1:13" ht="15.75" customHeight="1">
      <c r="A13" s="61">
        <v>7</v>
      </c>
      <c r="B13" s="77" t="s">
        <v>143</v>
      </c>
      <c r="C13" s="36" t="s">
        <v>239</v>
      </c>
      <c r="D13" s="36" t="s">
        <v>1251</v>
      </c>
      <c r="E13" s="36" t="s">
        <v>73</v>
      </c>
      <c r="F13" s="42"/>
      <c r="H13" s="78">
        <v>80</v>
      </c>
      <c r="I13" s="54"/>
      <c r="J13" s="54"/>
      <c r="K13" s="54"/>
      <c r="L13" s="55"/>
      <c r="M13" s="55"/>
    </row>
    <row r="14" spans="1:13" ht="15.75" customHeight="1">
      <c r="A14" s="61">
        <v>8</v>
      </c>
      <c r="B14" s="77" t="s">
        <v>126</v>
      </c>
      <c r="C14" s="36" t="s">
        <v>84</v>
      </c>
      <c r="D14" s="36" t="s">
        <v>1252</v>
      </c>
      <c r="E14" s="10" t="s">
        <v>250</v>
      </c>
      <c r="F14" s="42"/>
      <c r="H14" s="78">
        <v>75</v>
      </c>
      <c r="I14" s="54"/>
      <c r="J14" s="54"/>
      <c r="K14" s="54"/>
      <c r="L14" s="55"/>
      <c r="M14" s="55"/>
    </row>
    <row r="15" spans="1:13" ht="15.75" customHeight="1">
      <c r="A15" s="61">
        <v>9</v>
      </c>
      <c r="B15" s="77" t="s">
        <v>468</v>
      </c>
      <c r="C15" s="36" t="s">
        <v>469</v>
      </c>
      <c r="D15" s="36" t="s">
        <v>1253</v>
      </c>
      <c r="E15" s="36" t="s">
        <v>352</v>
      </c>
      <c r="F15" s="42"/>
      <c r="H15" s="78">
        <v>70</v>
      </c>
      <c r="I15" s="54"/>
      <c r="J15" s="54"/>
      <c r="K15" s="54"/>
      <c r="L15" s="55"/>
      <c r="M15" s="55"/>
    </row>
    <row r="16" spans="1:13" ht="15.75" customHeight="1">
      <c r="A16" s="61">
        <v>10</v>
      </c>
      <c r="B16" s="77" t="s">
        <v>745</v>
      </c>
      <c r="C16" s="36" t="s">
        <v>746</v>
      </c>
      <c r="D16" s="36" t="s">
        <v>1254</v>
      </c>
      <c r="E16" s="10" t="s">
        <v>1255</v>
      </c>
      <c r="F16" s="79"/>
      <c r="H16" s="78">
        <v>65</v>
      </c>
      <c r="I16" s="54"/>
      <c r="J16" s="54"/>
      <c r="K16" s="54"/>
      <c r="L16" s="55"/>
      <c r="M16" s="55"/>
    </row>
    <row r="17" spans="1:13" ht="15.75" customHeight="1">
      <c r="A17" s="61">
        <v>11</v>
      </c>
      <c r="B17" s="77" t="s">
        <v>471</v>
      </c>
      <c r="C17" s="80" t="s">
        <v>1256</v>
      </c>
      <c r="D17" s="36" t="s">
        <v>473</v>
      </c>
      <c r="E17" s="36" t="s">
        <v>472</v>
      </c>
      <c r="F17" s="42"/>
      <c r="H17" s="78">
        <v>60</v>
      </c>
      <c r="I17" s="54"/>
      <c r="J17" s="54"/>
      <c r="K17" s="54"/>
      <c r="L17" s="55"/>
      <c r="M17" s="55"/>
    </row>
    <row r="18" spans="1:13" ht="15.75" customHeight="1">
      <c r="A18" s="61">
        <v>12</v>
      </c>
      <c r="B18" s="77" t="s">
        <v>1257</v>
      </c>
      <c r="C18" s="36" t="s">
        <v>1258</v>
      </c>
      <c r="D18" s="36" t="s">
        <v>186</v>
      </c>
      <c r="E18" s="36" t="s">
        <v>133</v>
      </c>
      <c r="F18" s="42"/>
      <c r="H18" s="78">
        <v>55</v>
      </c>
      <c r="I18" s="54"/>
      <c r="J18" s="54"/>
      <c r="K18" s="54"/>
      <c r="L18" s="55"/>
      <c r="M18" s="55"/>
    </row>
    <row r="19" spans="1:13" ht="15.75" customHeight="1">
      <c r="A19" s="61">
        <v>13</v>
      </c>
      <c r="B19" s="77" t="s">
        <v>1259</v>
      </c>
      <c r="C19" s="36" t="s">
        <v>1260</v>
      </c>
      <c r="D19" s="36" t="s">
        <v>68</v>
      </c>
      <c r="E19" s="36" t="s">
        <v>67</v>
      </c>
      <c r="F19" s="42"/>
      <c r="H19" s="78">
        <v>50</v>
      </c>
      <c r="I19" s="54"/>
      <c r="J19" s="54"/>
      <c r="K19" s="54"/>
      <c r="L19" s="55"/>
      <c r="M19" s="55"/>
    </row>
    <row r="20" spans="1:13" ht="15.75" customHeight="1">
      <c r="A20" s="61">
        <v>14</v>
      </c>
      <c r="B20" s="77" t="s">
        <v>693</v>
      </c>
      <c r="C20" s="36" t="s">
        <v>490</v>
      </c>
      <c r="D20" s="36" t="s">
        <v>1261</v>
      </c>
      <c r="E20" s="36" t="s">
        <v>1262</v>
      </c>
      <c r="F20" s="42"/>
      <c r="H20" s="78">
        <v>45</v>
      </c>
      <c r="I20" s="54"/>
      <c r="J20" s="54"/>
      <c r="K20" s="54"/>
      <c r="L20" s="55"/>
      <c r="M20" s="55"/>
    </row>
    <row r="21" spans="1:13" ht="15.75" customHeight="1">
      <c r="A21" s="61">
        <v>15</v>
      </c>
      <c r="B21" s="77" t="s">
        <v>1263</v>
      </c>
      <c r="C21" s="36" t="s">
        <v>1264</v>
      </c>
      <c r="D21" s="36" t="s">
        <v>145</v>
      </c>
      <c r="E21" s="36" t="s">
        <v>144</v>
      </c>
      <c r="F21" s="42"/>
      <c r="H21" s="78">
        <v>40</v>
      </c>
      <c r="I21" s="54"/>
      <c r="J21" s="54"/>
      <c r="K21" s="54"/>
      <c r="L21" s="55"/>
      <c r="M21" s="55"/>
    </row>
    <row r="22" spans="1:13" ht="15.75" customHeight="1">
      <c r="A22" s="61">
        <v>16</v>
      </c>
      <c r="B22" s="77" t="s">
        <v>76</v>
      </c>
      <c r="C22" s="36" t="s">
        <v>1265</v>
      </c>
      <c r="D22" s="36" t="s">
        <v>537</v>
      </c>
      <c r="E22" s="36" t="s">
        <v>260</v>
      </c>
      <c r="F22" s="42"/>
      <c r="H22" s="78">
        <v>35</v>
      </c>
      <c r="I22" s="54"/>
      <c r="J22" s="54"/>
      <c r="K22" s="54"/>
      <c r="L22" s="55"/>
      <c r="M22" s="55"/>
    </row>
    <row r="23" spans="1:13" ht="15.75" customHeight="1">
      <c r="A23" s="61">
        <v>17</v>
      </c>
      <c r="B23" s="77" t="s">
        <v>785</v>
      </c>
      <c r="C23" s="36" t="s">
        <v>787</v>
      </c>
      <c r="D23" s="36" t="s">
        <v>1266</v>
      </c>
      <c r="E23" s="36" t="s">
        <v>1267</v>
      </c>
      <c r="F23" s="42"/>
      <c r="H23" s="78">
        <v>30</v>
      </c>
      <c r="I23" s="54"/>
      <c r="J23" s="54"/>
      <c r="K23" s="54"/>
      <c r="L23" s="55"/>
      <c r="M23" s="55"/>
    </row>
    <row r="24" spans="1:13" ht="15.75" customHeight="1">
      <c r="A24" s="61">
        <v>18</v>
      </c>
      <c r="B24" s="77" t="s">
        <v>704</v>
      </c>
      <c r="C24" s="36" t="s">
        <v>1268</v>
      </c>
      <c r="D24" s="36" t="s">
        <v>703</v>
      </c>
      <c r="E24" s="36"/>
      <c r="F24" s="42"/>
      <c r="H24" s="78">
        <v>25</v>
      </c>
      <c r="I24" s="54"/>
      <c r="J24" s="54"/>
      <c r="K24" s="54"/>
      <c r="L24" s="55"/>
      <c r="M24" s="55"/>
    </row>
    <row r="25" spans="1:13" ht="15.75" customHeight="1">
      <c r="A25" s="64">
        <v>19</v>
      </c>
      <c r="B25" s="77" t="s">
        <v>436</v>
      </c>
      <c r="C25" s="36" t="s">
        <v>435</v>
      </c>
      <c r="D25" s="36" t="s">
        <v>178</v>
      </c>
      <c r="E25" s="36" t="s">
        <v>1269</v>
      </c>
      <c r="F25" s="42"/>
      <c r="H25" s="78">
        <v>20</v>
      </c>
      <c r="I25" s="54"/>
      <c r="J25" s="54"/>
      <c r="K25" s="54"/>
      <c r="L25" s="55"/>
      <c r="M25" s="55"/>
    </row>
    <row r="26" spans="1:13" ht="15.75" customHeight="1">
      <c r="A26" s="61">
        <v>20</v>
      </c>
      <c r="B26" s="77" t="s">
        <v>1270</v>
      </c>
      <c r="C26" s="36" t="s">
        <v>166</v>
      </c>
      <c r="D26" s="36" t="s">
        <v>234</v>
      </c>
      <c r="E26" s="36" t="s">
        <v>232</v>
      </c>
      <c r="F26" s="42"/>
      <c r="H26" s="78">
        <v>15</v>
      </c>
      <c r="I26" s="54"/>
      <c r="J26" s="54"/>
      <c r="K26" s="54"/>
      <c r="L26" s="55"/>
      <c r="M26" s="55"/>
    </row>
    <row r="27" spans="1:13" ht="15.75" customHeight="1">
      <c r="A27" s="64">
        <v>21</v>
      </c>
      <c r="B27" s="77" t="s">
        <v>871</v>
      </c>
      <c r="C27" s="36" t="s">
        <v>1271</v>
      </c>
      <c r="D27" s="36" t="s">
        <v>1272</v>
      </c>
      <c r="E27" s="36" t="s">
        <v>1273</v>
      </c>
      <c r="F27" s="42"/>
      <c r="H27" s="78">
        <v>10</v>
      </c>
      <c r="I27" s="54"/>
      <c r="J27" s="54"/>
      <c r="K27" s="54"/>
      <c r="L27" s="55"/>
      <c r="M27" s="55"/>
    </row>
    <row r="28" spans="1:13" ht="15.75" customHeight="1">
      <c r="A28" s="61">
        <v>22</v>
      </c>
      <c r="B28" s="77" t="s">
        <v>1274</v>
      </c>
      <c r="C28" s="36" t="s">
        <v>1275</v>
      </c>
      <c r="D28" s="36" t="s">
        <v>1276</v>
      </c>
      <c r="E28" s="36" t="s">
        <v>1277</v>
      </c>
      <c r="F28" s="42"/>
      <c r="H28" s="78">
        <v>5</v>
      </c>
      <c r="I28" s="54"/>
      <c r="J28" s="54"/>
      <c r="K28" s="54"/>
      <c r="L28" s="55"/>
      <c r="M28" s="55"/>
    </row>
    <row r="29" spans="1:13" ht="15.75" customHeight="1">
      <c r="A29" s="64">
        <v>23</v>
      </c>
      <c r="B29" s="77"/>
      <c r="C29" s="36"/>
      <c r="D29" s="36"/>
      <c r="E29" s="36"/>
      <c r="F29" s="42"/>
      <c r="H29" s="78"/>
      <c r="I29" s="54"/>
      <c r="J29" s="54"/>
      <c r="K29" s="54"/>
      <c r="L29" s="55"/>
      <c r="M29" s="55"/>
    </row>
    <row r="30" spans="1:13" ht="15.75" customHeight="1">
      <c r="A30" s="61">
        <v>24</v>
      </c>
      <c r="B30" s="77"/>
      <c r="C30" s="36"/>
      <c r="D30" s="36"/>
      <c r="E30" s="36"/>
      <c r="F30" s="42"/>
      <c r="H30" s="78"/>
      <c r="I30" s="54"/>
      <c r="J30" s="54"/>
      <c r="K30" s="54"/>
      <c r="L30" s="55"/>
      <c r="M30" s="55"/>
    </row>
    <row r="31" spans="1:13" ht="15.75" customHeight="1">
      <c r="A31" s="64">
        <v>25</v>
      </c>
      <c r="B31" s="77"/>
      <c r="C31" s="36"/>
      <c r="D31" s="36"/>
      <c r="E31" s="36"/>
      <c r="F31" s="42"/>
      <c r="H31" s="78"/>
      <c r="I31" s="54"/>
      <c r="J31" s="54"/>
      <c r="K31" s="54"/>
      <c r="L31" s="55"/>
      <c r="M31" s="55"/>
    </row>
    <row r="32" spans="1:13" ht="15.75" customHeight="1">
      <c r="A32" s="61">
        <v>26</v>
      </c>
      <c r="B32" s="77"/>
      <c r="C32" s="36"/>
      <c r="D32" s="36"/>
      <c r="E32" s="36"/>
      <c r="F32" s="42"/>
      <c r="H32" s="78"/>
      <c r="I32" s="54"/>
      <c r="J32" s="54"/>
      <c r="K32" s="54"/>
      <c r="L32" s="55"/>
      <c r="M32" s="55"/>
    </row>
    <row r="33" spans="1:13" ht="15.75" customHeight="1">
      <c r="A33" s="61">
        <v>27</v>
      </c>
      <c r="B33" s="77"/>
      <c r="C33" s="36"/>
      <c r="D33" s="36"/>
      <c r="E33" s="36"/>
      <c r="F33" s="42"/>
      <c r="H33" s="81"/>
      <c r="I33" s="54"/>
      <c r="J33" s="54"/>
      <c r="K33" s="54"/>
      <c r="L33" s="55"/>
      <c r="M33" s="55"/>
    </row>
    <row r="34" spans="1:13" ht="15.75" customHeight="1">
      <c r="K34" s="55"/>
      <c r="L34" s="55"/>
      <c r="M34" s="55"/>
    </row>
    <row r="35" spans="1:13" ht="15.75" customHeight="1">
      <c r="K35" s="55"/>
      <c r="L35" s="55"/>
      <c r="M35" s="55"/>
    </row>
    <row r="36" spans="1:13" ht="15.75" customHeight="1">
      <c r="K36" s="55"/>
      <c r="L36" s="55"/>
      <c r="M36" s="55"/>
    </row>
    <row r="37" spans="1:13" ht="15.75" customHeight="1">
      <c r="K37" s="55"/>
      <c r="L37" s="55"/>
      <c r="M37" s="55"/>
    </row>
    <row r="38" spans="1:13" ht="15.75" customHeight="1">
      <c r="K38" s="55"/>
      <c r="L38" s="55"/>
      <c r="M38" s="55"/>
    </row>
    <row r="39" spans="1:13" ht="15.75" customHeight="1">
      <c r="K39" s="55"/>
      <c r="L39" s="55"/>
      <c r="M39" s="55"/>
    </row>
    <row r="40" spans="1:13" ht="15.75" customHeight="1">
      <c r="K40" s="55"/>
      <c r="L40" s="55"/>
      <c r="M40" s="55"/>
    </row>
    <row r="41" spans="1:13" ht="15.75" customHeight="1">
      <c r="K41" s="55"/>
      <c r="L41" s="55"/>
      <c r="M41" s="55"/>
    </row>
    <row r="42" spans="1:13" ht="15.75" customHeight="1">
      <c r="K42" s="55"/>
      <c r="L42" s="55"/>
      <c r="M42" s="55"/>
    </row>
    <row r="43" spans="1:13" ht="15.75" customHeight="1">
      <c r="K43" s="55"/>
      <c r="L43" s="55"/>
      <c r="M43" s="55"/>
    </row>
    <row r="44" spans="1:13" ht="15.75" customHeight="1">
      <c r="K44" s="55"/>
      <c r="L44" s="55"/>
      <c r="M44" s="55"/>
    </row>
    <row r="45" spans="1:13" ht="15.75" customHeight="1"/>
    <row r="46" spans="1:13" ht="15.75" customHeight="1"/>
    <row r="47" spans="1:13" ht="15.75" customHeight="1"/>
    <row r="48" spans="1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C2:D2"/>
    <mergeCell ref="C4:D4"/>
  </mergeCells>
  <pageMargins left="0.7" right="0.7" top="0.75" bottom="0.7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1000"/>
  <sheetViews>
    <sheetView showGridLines="0" workbookViewId="0"/>
  </sheetViews>
  <sheetFormatPr baseColWidth="10" defaultColWidth="11.1640625" defaultRowHeight="15" customHeight="1"/>
  <cols>
    <col min="1" max="1" width="14.6640625" customWidth="1"/>
    <col min="2" max="2" width="25.5" customWidth="1"/>
    <col min="3" max="3" width="23" customWidth="1"/>
    <col min="4" max="4" width="22.5" customWidth="1"/>
    <col min="5" max="5" width="20.5" customWidth="1"/>
    <col min="6" max="6" width="16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19.6640625" customWidth="1"/>
    <col min="13" max="13" width="22.6640625" customWidth="1"/>
    <col min="14" max="14" width="20.83203125" customWidth="1"/>
    <col min="15" max="15" width="16.5" customWidth="1"/>
    <col min="16" max="16" width="10.5" customWidth="1"/>
    <col min="17" max="17" width="15.33203125" customWidth="1"/>
    <col min="18" max="22" width="10.5" customWidth="1"/>
    <col min="23" max="23" width="19.33203125" customWidth="1"/>
    <col min="24" max="24" width="24.83203125" customWidth="1"/>
    <col min="25" max="25" width="17" customWidth="1"/>
    <col min="26" max="26" width="19.6640625" customWidth="1"/>
    <col min="27" max="33" width="10.5" customWidth="1"/>
    <col min="34" max="34" width="18.33203125" customWidth="1"/>
    <col min="35" max="35" width="23.6640625" customWidth="1"/>
    <col min="36" max="36" width="23.33203125" customWidth="1"/>
    <col min="37" max="37" width="21" customWidth="1"/>
    <col min="38" max="38" width="10.33203125" customWidth="1"/>
    <col min="39" max="41" width="10.5" customWidth="1"/>
  </cols>
  <sheetData>
    <row r="1" spans="1:40" ht="15.75" customHeight="1">
      <c r="A1" s="190" t="s">
        <v>551</v>
      </c>
      <c r="B1" s="191"/>
      <c r="C1" s="191"/>
      <c r="D1" s="191"/>
      <c r="E1" s="191"/>
      <c r="F1" s="192"/>
      <c r="J1" s="199" t="s">
        <v>552</v>
      </c>
      <c r="K1" s="191"/>
      <c r="L1" s="191"/>
      <c r="M1" s="191"/>
      <c r="N1" s="191"/>
      <c r="O1" s="192"/>
      <c r="V1" s="199" t="s">
        <v>552</v>
      </c>
      <c r="W1" s="191"/>
      <c r="X1" s="191"/>
      <c r="Y1" s="191"/>
      <c r="Z1" s="191"/>
      <c r="AA1" s="192"/>
      <c r="AG1" s="199" t="s">
        <v>552</v>
      </c>
      <c r="AH1" s="191"/>
      <c r="AI1" s="191"/>
      <c r="AJ1" s="191"/>
      <c r="AK1" s="191"/>
      <c r="AL1" s="192"/>
    </row>
    <row r="2" spans="1:40" ht="15.75" customHeight="1">
      <c r="C2" s="193" t="s">
        <v>725</v>
      </c>
      <c r="D2" s="192"/>
      <c r="L2" s="193" t="s">
        <v>725</v>
      </c>
      <c r="M2" s="192"/>
      <c r="X2" s="193" t="s">
        <v>725</v>
      </c>
      <c r="Y2" s="192"/>
      <c r="AI2" s="193" t="s">
        <v>725</v>
      </c>
      <c r="AJ2" s="192"/>
    </row>
    <row r="3" spans="1:40" ht="15.75" customHeight="1"/>
    <row r="4" spans="1:40" ht="15.75" customHeight="1">
      <c r="C4" s="188" t="s">
        <v>617</v>
      </c>
      <c r="D4" s="189"/>
      <c r="L4" s="188" t="s">
        <v>618</v>
      </c>
      <c r="M4" s="189"/>
      <c r="X4" s="188" t="s">
        <v>619</v>
      </c>
      <c r="Y4" s="189"/>
      <c r="AI4" s="188" t="s">
        <v>726</v>
      </c>
      <c r="AJ4" s="189"/>
    </row>
    <row r="5" spans="1:40" ht="15.75" customHeight="1"/>
    <row r="6" spans="1:40" ht="15.75" customHeight="1">
      <c r="A6" s="46"/>
      <c r="B6" s="48" t="s">
        <v>556</v>
      </c>
      <c r="C6" s="48" t="s">
        <v>557</v>
      </c>
      <c r="D6" s="48" t="s">
        <v>558</v>
      </c>
      <c r="E6" s="48" t="s">
        <v>559</v>
      </c>
      <c r="F6" s="49" t="s">
        <v>560</v>
      </c>
      <c r="H6" s="69" t="s">
        <v>561</v>
      </c>
      <c r="J6" s="46"/>
      <c r="K6" s="48" t="s">
        <v>556</v>
      </c>
      <c r="L6" s="48" t="s">
        <v>557</v>
      </c>
      <c r="M6" s="48" t="s">
        <v>558</v>
      </c>
      <c r="N6" s="48" t="s">
        <v>559</v>
      </c>
      <c r="O6" s="49" t="s">
        <v>560</v>
      </c>
      <c r="Q6" s="50" t="s">
        <v>561</v>
      </c>
      <c r="V6" s="46"/>
      <c r="W6" s="48" t="s">
        <v>556</v>
      </c>
      <c r="X6" s="48" t="s">
        <v>557</v>
      </c>
      <c r="Y6" s="48" t="s">
        <v>558</v>
      </c>
      <c r="Z6" s="48" t="s">
        <v>559</v>
      </c>
      <c r="AA6" s="49" t="s">
        <v>560</v>
      </c>
      <c r="AC6" s="50" t="s">
        <v>561</v>
      </c>
      <c r="AG6" s="46"/>
      <c r="AH6" s="48" t="s">
        <v>556</v>
      </c>
      <c r="AI6" s="48" t="s">
        <v>557</v>
      </c>
      <c r="AJ6" s="48" t="s">
        <v>558</v>
      </c>
      <c r="AK6" s="48" t="s">
        <v>559</v>
      </c>
      <c r="AL6" s="49" t="s">
        <v>560</v>
      </c>
      <c r="AN6" s="50" t="s">
        <v>561</v>
      </c>
    </row>
    <row r="7" spans="1:40" ht="15.75" customHeight="1">
      <c r="A7" s="82" t="s">
        <v>562</v>
      </c>
      <c r="B7" s="83" t="s">
        <v>639</v>
      </c>
      <c r="C7" s="10" t="s">
        <v>253</v>
      </c>
      <c r="D7" s="10" t="s">
        <v>251</v>
      </c>
      <c r="E7" s="10"/>
      <c r="F7" s="62"/>
      <c r="H7" s="67">
        <v>160</v>
      </c>
      <c r="J7" s="61" t="s">
        <v>562</v>
      </c>
      <c r="K7" s="10" t="s">
        <v>727</v>
      </c>
      <c r="L7" s="10" t="s">
        <v>728</v>
      </c>
      <c r="M7" s="10" t="s">
        <v>729</v>
      </c>
      <c r="N7" s="10"/>
      <c r="O7" s="62"/>
      <c r="Q7" s="67">
        <v>60</v>
      </c>
      <c r="V7" s="61" t="s">
        <v>562</v>
      </c>
      <c r="W7" s="10" t="s">
        <v>21</v>
      </c>
      <c r="X7" s="10" t="s">
        <v>152</v>
      </c>
      <c r="Y7" s="10" t="s">
        <v>607</v>
      </c>
      <c r="Z7" s="10" t="s">
        <v>730</v>
      </c>
      <c r="AA7" s="62"/>
      <c r="AC7" s="67">
        <v>72</v>
      </c>
      <c r="AG7" s="61" t="s">
        <v>562</v>
      </c>
      <c r="AH7" s="15" t="s">
        <v>424</v>
      </c>
      <c r="AI7" s="15"/>
      <c r="AJ7" s="15"/>
      <c r="AK7" s="15"/>
      <c r="AL7" s="62"/>
      <c r="AN7" s="67">
        <v>45</v>
      </c>
    </row>
    <row r="8" spans="1:40" ht="15.75" customHeight="1">
      <c r="A8" s="85" t="s">
        <v>563</v>
      </c>
      <c r="B8" s="83" t="s">
        <v>285</v>
      </c>
      <c r="C8" s="10" t="s">
        <v>287</v>
      </c>
      <c r="D8" s="10" t="s">
        <v>731</v>
      </c>
      <c r="E8" s="10"/>
      <c r="F8" s="62"/>
      <c r="H8" s="67">
        <v>155</v>
      </c>
      <c r="J8" s="61" t="s">
        <v>563</v>
      </c>
      <c r="K8" s="10" t="s">
        <v>565</v>
      </c>
      <c r="L8" s="10" t="s">
        <v>13</v>
      </c>
      <c r="M8" s="10" t="s">
        <v>732</v>
      </c>
      <c r="N8" s="10"/>
      <c r="O8" s="62"/>
      <c r="Q8" s="67">
        <v>50</v>
      </c>
      <c r="V8" s="61" t="s">
        <v>563</v>
      </c>
      <c r="W8" s="10" t="s">
        <v>165</v>
      </c>
      <c r="X8" s="10" t="s">
        <v>528</v>
      </c>
      <c r="Y8" s="10" t="s">
        <v>169</v>
      </c>
      <c r="Z8" s="10" t="s">
        <v>733</v>
      </c>
      <c r="AA8" s="62"/>
      <c r="AC8" s="67">
        <v>68</v>
      </c>
      <c r="AG8" s="61" t="s">
        <v>563</v>
      </c>
      <c r="AH8" s="15" t="s">
        <v>734</v>
      </c>
      <c r="AI8" s="15" t="s">
        <v>708</v>
      </c>
      <c r="AJ8" s="15" t="s">
        <v>12</v>
      </c>
      <c r="AK8" s="15" t="s">
        <v>735</v>
      </c>
      <c r="AL8" s="62"/>
      <c r="AN8" s="67">
        <v>40</v>
      </c>
    </row>
    <row r="9" spans="1:40" ht="15.75" customHeight="1">
      <c r="A9" s="85" t="s">
        <v>564</v>
      </c>
      <c r="B9" s="83" t="s">
        <v>736</v>
      </c>
      <c r="C9" s="10" t="s">
        <v>518</v>
      </c>
      <c r="D9" s="10" t="s">
        <v>288</v>
      </c>
      <c r="E9" s="10"/>
      <c r="F9" s="62"/>
      <c r="H9" s="67">
        <v>150</v>
      </c>
      <c r="J9" s="61" t="s">
        <v>564</v>
      </c>
      <c r="K9" s="10" t="s">
        <v>737</v>
      </c>
      <c r="L9" s="10" t="s">
        <v>738</v>
      </c>
      <c r="M9" s="10" t="s">
        <v>235</v>
      </c>
      <c r="N9" s="10"/>
      <c r="O9" s="62"/>
      <c r="Q9" s="67">
        <v>40</v>
      </c>
      <c r="V9" s="61" t="s">
        <v>564</v>
      </c>
      <c r="W9" s="10" t="s">
        <v>376</v>
      </c>
      <c r="X9" s="10" t="s">
        <v>739</v>
      </c>
      <c r="Y9" s="10" t="s">
        <v>740</v>
      </c>
      <c r="Z9" s="10" t="s">
        <v>741</v>
      </c>
      <c r="AA9" s="62"/>
      <c r="AC9" s="67">
        <v>64</v>
      </c>
      <c r="AG9" s="61" t="s">
        <v>564</v>
      </c>
      <c r="AH9" s="15" t="s">
        <v>742</v>
      </c>
      <c r="AI9" s="15" t="s">
        <v>743</v>
      </c>
      <c r="AJ9" s="15" t="s">
        <v>744</v>
      </c>
      <c r="AK9" s="15" t="s">
        <v>528</v>
      </c>
      <c r="AL9" s="62"/>
      <c r="AN9" s="67">
        <v>35</v>
      </c>
    </row>
    <row r="10" spans="1:40" ht="15.75" customHeight="1">
      <c r="A10" s="85">
        <v>4</v>
      </c>
      <c r="B10" s="83" t="s">
        <v>633</v>
      </c>
      <c r="C10" s="10" t="s">
        <v>86</v>
      </c>
      <c r="D10" s="10" t="s">
        <v>14</v>
      </c>
      <c r="E10" s="10"/>
      <c r="F10" s="62"/>
      <c r="H10" s="67">
        <v>145</v>
      </c>
      <c r="J10" s="61">
        <v>4</v>
      </c>
      <c r="K10" s="10" t="s">
        <v>699</v>
      </c>
      <c r="L10" s="10" t="s">
        <v>745</v>
      </c>
      <c r="M10" s="10" t="s">
        <v>746</v>
      </c>
      <c r="N10" s="10"/>
      <c r="O10" s="62"/>
      <c r="Q10" s="67">
        <v>30</v>
      </c>
      <c r="V10" s="61">
        <v>4</v>
      </c>
      <c r="W10" s="10" t="s">
        <v>747</v>
      </c>
      <c r="X10" s="10" t="s">
        <v>698</v>
      </c>
      <c r="Y10" s="10" t="s">
        <v>84</v>
      </c>
      <c r="Z10" s="10" t="s">
        <v>742</v>
      </c>
      <c r="AA10" s="62"/>
      <c r="AC10" s="67">
        <v>60</v>
      </c>
      <c r="AG10" s="61">
        <v>4</v>
      </c>
      <c r="AH10" s="15" t="s">
        <v>28</v>
      </c>
      <c r="AI10" s="15" t="s">
        <v>29</v>
      </c>
      <c r="AJ10" s="15" t="s">
        <v>406</v>
      </c>
      <c r="AK10" s="15" t="s">
        <v>661</v>
      </c>
      <c r="AL10" s="62"/>
      <c r="AN10" s="67">
        <v>30</v>
      </c>
    </row>
    <row r="11" spans="1:40" ht="15.75" customHeight="1">
      <c r="A11" s="85">
        <v>5</v>
      </c>
      <c r="B11" s="83" t="s">
        <v>422</v>
      </c>
      <c r="C11" s="10" t="s">
        <v>628</v>
      </c>
      <c r="D11" s="10" t="s">
        <v>421</v>
      </c>
      <c r="E11" s="10"/>
      <c r="F11" s="62"/>
      <c r="H11" s="67">
        <v>140</v>
      </c>
      <c r="J11" s="61">
        <v>5</v>
      </c>
      <c r="K11" s="10" t="s">
        <v>250</v>
      </c>
      <c r="L11" s="10" t="s">
        <v>252</v>
      </c>
      <c r="M11" s="10" t="s">
        <v>88</v>
      </c>
      <c r="N11" s="10"/>
      <c r="O11" s="62"/>
      <c r="Q11" s="67">
        <v>20</v>
      </c>
      <c r="V11" s="61">
        <v>5</v>
      </c>
      <c r="W11" s="10" t="s">
        <v>39</v>
      </c>
      <c r="X11" s="10" t="s">
        <v>24</v>
      </c>
      <c r="Y11" s="10" t="s">
        <v>264</v>
      </c>
      <c r="Z11" s="10" t="s">
        <v>256</v>
      </c>
      <c r="AA11" s="62"/>
      <c r="AC11" s="67">
        <v>56</v>
      </c>
      <c r="AG11" s="61">
        <v>5</v>
      </c>
      <c r="AH11" s="15" t="s">
        <v>252</v>
      </c>
      <c r="AI11" s="15" t="s">
        <v>30</v>
      </c>
      <c r="AJ11" s="15" t="s">
        <v>748</v>
      </c>
      <c r="AK11" s="15" t="s">
        <v>749</v>
      </c>
      <c r="AL11" s="62"/>
      <c r="AN11" s="67">
        <v>25</v>
      </c>
    </row>
    <row r="12" spans="1:40" ht="15.75" customHeight="1">
      <c r="A12" s="85">
        <v>6</v>
      </c>
      <c r="B12" s="83" t="s">
        <v>28</v>
      </c>
      <c r="C12" s="10" t="s">
        <v>656</v>
      </c>
      <c r="D12" s="10" t="s">
        <v>661</v>
      </c>
      <c r="E12" s="10"/>
      <c r="F12" s="62"/>
      <c r="H12" s="67">
        <v>135</v>
      </c>
      <c r="J12" s="64">
        <v>6</v>
      </c>
      <c r="K12" s="35" t="s">
        <v>693</v>
      </c>
      <c r="L12" s="35" t="s">
        <v>750</v>
      </c>
      <c r="M12" s="35" t="s">
        <v>751</v>
      </c>
      <c r="N12" s="35"/>
      <c r="O12" s="66"/>
      <c r="Q12" s="68">
        <v>10</v>
      </c>
      <c r="V12" s="61">
        <v>6</v>
      </c>
      <c r="W12" s="10" t="s">
        <v>722</v>
      </c>
      <c r="X12" s="10" t="s">
        <v>23</v>
      </c>
      <c r="Y12" s="10" t="s">
        <v>53</v>
      </c>
      <c r="Z12" s="10" t="s">
        <v>714</v>
      </c>
      <c r="AA12" s="62"/>
      <c r="AC12" s="67">
        <v>52</v>
      </c>
      <c r="AG12" s="61">
        <v>6</v>
      </c>
      <c r="AH12" s="15" t="s">
        <v>752</v>
      </c>
      <c r="AI12" s="15" t="s">
        <v>753</v>
      </c>
      <c r="AJ12" s="15" t="s">
        <v>754</v>
      </c>
      <c r="AK12" s="15" t="s">
        <v>755</v>
      </c>
      <c r="AL12" s="62"/>
      <c r="AN12" s="67">
        <v>20</v>
      </c>
    </row>
    <row r="13" spans="1:40" ht="15.75" customHeight="1">
      <c r="A13" s="85">
        <v>7</v>
      </c>
      <c r="B13" s="83" t="s">
        <v>626</v>
      </c>
      <c r="C13" s="10" t="s">
        <v>625</v>
      </c>
      <c r="D13" s="10" t="s">
        <v>257</v>
      </c>
      <c r="E13" s="10"/>
      <c r="F13" s="62"/>
      <c r="H13" s="67">
        <v>130</v>
      </c>
      <c r="J13" s="23"/>
      <c r="K13" s="11"/>
      <c r="L13" s="11"/>
      <c r="M13" s="11"/>
      <c r="N13" s="11"/>
      <c r="O13" s="11"/>
      <c r="Q13" s="89"/>
      <c r="V13" s="61">
        <v>7</v>
      </c>
      <c r="W13" s="10" t="s">
        <v>48</v>
      </c>
      <c r="X13" s="10" t="s">
        <v>661</v>
      </c>
      <c r="Y13" s="10" t="s">
        <v>27</v>
      </c>
      <c r="Z13" s="10" t="s">
        <v>20</v>
      </c>
      <c r="AA13" s="62"/>
      <c r="AC13" s="67">
        <v>48</v>
      </c>
      <c r="AG13" s="61">
        <v>7</v>
      </c>
      <c r="AH13" s="15" t="s">
        <v>756</v>
      </c>
      <c r="AI13" s="15" t="s">
        <v>700</v>
      </c>
      <c r="AJ13" s="15" t="s">
        <v>757</v>
      </c>
      <c r="AK13" s="15" t="s">
        <v>758</v>
      </c>
      <c r="AL13" s="62"/>
      <c r="AN13" s="67">
        <v>15</v>
      </c>
    </row>
    <row r="14" spans="1:40" ht="15.75" customHeight="1">
      <c r="A14" s="85">
        <v>8</v>
      </c>
      <c r="B14" s="83" t="s">
        <v>759</v>
      </c>
      <c r="C14" s="10" t="s">
        <v>760</v>
      </c>
      <c r="D14" s="10" t="s">
        <v>761</v>
      </c>
      <c r="E14" s="10"/>
      <c r="F14" s="62"/>
      <c r="H14" s="67">
        <v>125</v>
      </c>
      <c r="J14" s="23"/>
      <c r="K14" s="11"/>
      <c r="L14" s="11"/>
      <c r="M14" s="11"/>
      <c r="N14" s="11"/>
      <c r="O14" s="11"/>
      <c r="Q14" s="29"/>
      <c r="V14" s="61">
        <v>8</v>
      </c>
      <c r="W14" s="10" t="s">
        <v>762</v>
      </c>
      <c r="X14" s="10" t="s">
        <v>763</v>
      </c>
      <c r="Y14" s="10" t="s">
        <v>764</v>
      </c>
      <c r="Z14" s="10" t="s">
        <v>170</v>
      </c>
      <c r="AA14" s="62"/>
      <c r="AC14" s="67">
        <v>44</v>
      </c>
      <c r="AG14" s="61">
        <v>8</v>
      </c>
      <c r="AH14" s="15" t="s">
        <v>706</v>
      </c>
      <c r="AI14" s="15" t="s">
        <v>765</v>
      </c>
      <c r="AJ14" s="15" t="s">
        <v>766</v>
      </c>
      <c r="AK14" s="15" t="s">
        <v>767</v>
      </c>
      <c r="AL14" s="62"/>
      <c r="AN14" s="67">
        <v>10</v>
      </c>
    </row>
    <row r="15" spans="1:40" ht="15.75" customHeight="1">
      <c r="A15" s="85">
        <v>9</v>
      </c>
      <c r="B15" s="83" t="s">
        <v>658</v>
      </c>
      <c r="C15" s="10" t="s">
        <v>768</v>
      </c>
      <c r="D15" s="10" t="s">
        <v>26</v>
      </c>
      <c r="E15" s="10"/>
      <c r="F15" s="62"/>
      <c r="H15" s="67">
        <v>120</v>
      </c>
      <c r="J15" s="23"/>
      <c r="K15" s="11"/>
      <c r="L15" s="11"/>
      <c r="M15" s="11"/>
      <c r="N15" s="11"/>
      <c r="O15" s="11"/>
      <c r="Q15" s="29"/>
      <c r="V15" s="61">
        <v>9</v>
      </c>
      <c r="W15" s="10" t="s">
        <v>769</v>
      </c>
      <c r="X15" s="10" t="s">
        <v>770</v>
      </c>
      <c r="Y15" s="10" t="s">
        <v>717</v>
      </c>
      <c r="Z15" s="10" t="s">
        <v>771</v>
      </c>
      <c r="AA15" s="62"/>
      <c r="AC15" s="67">
        <v>40</v>
      </c>
      <c r="AG15" s="64">
        <v>9</v>
      </c>
      <c r="AH15" s="92" t="s">
        <v>772</v>
      </c>
      <c r="AI15" s="92" t="s">
        <v>773</v>
      </c>
      <c r="AJ15" s="92" t="s">
        <v>701</v>
      </c>
      <c r="AK15" s="92" t="s">
        <v>774</v>
      </c>
      <c r="AL15" s="66"/>
      <c r="AN15" s="68">
        <v>5</v>
      </c>
    </row>
    <row r="16" spans="1:40" ht="15.75" customHeight="1">
      <c r="A16" s="85">
        <v>10</v>
      </c>
      <c r="B16" s="83" t="s">
        <v>516</v>
      </c>
      <c r="C16" s="10" t="s">
        <v>19</v>
      </c>
      <c r="D16" s="10" t="s">
        <v>666</v>
      </c>
      <c r="E16" s="10"/>
      <c r="F16" s="62"/>
      <c r="H16" s="67">
        <v>115</v>
      </c>
      <c r="J16" s="23"/>
      <c r="K16" s="11"/>
      <c r="L16" s="11"/>
      <c r="M16" s="11"/>
      <c r="N16" s="11"/>
      <c r="O16" s="11"/>
      <c r="Q16" s="29"/>
      <c r="V16" s="61">
        <v>10</v>
      </c>
      <c r="W16" s="10" t="s">
        <v>775</v>
      </c>
      <c r="X16" s="10" t="s">
        <v>198</v>
      </c>
      <c r="Y16" s="10" t="s">
        <v>776</v>
      </c>
      <c r="Z16" s="10" t="s">
        <v>149</v>
      </c>
      <c r="AA16" s="62"/>
      <c r="AC16" s="67">
        <v>36</v>
      </c>
      <c r="AG16" s="23"/>
      <c r="AH16" s="11"/>
      <c r="AI16" s="11"/>
      <c r="AJ16" s="11"/>
      <c r="AK16" s="11"/>
      <c r="AL16" s="11"/>
      <c r="AN16" s="89"/>
    </row>
    <row r="17" spans="1:40" ht="15.75" customHeight="1">
      <c r="A17" s="85">
        <v>11</v>
      </c>
      <c r="B17" s="83" t="s">
        <v>261</v>
      </c>
      <c r="C17" s="10" t="s">
        <v>410</v>
      </c>
      <c r="D17" s="10" t="s">
        <v>280</v>
      </c>
      <c r="E17" s="10"/>
      <c r="F17" s="62"/>
      <c r="H17" s="67">
        <v>110</v>
      </c>
      <c r="J17" s="23"/>
      <c r="K17" s="11"/>
      <c r="L17" s="11"/>
      <c r="M17" s="11"/>
      <c r="N17" s="11"/>
      <c r="O17" s="11"/>
      <c r="Q17" s="29"/>
      <c r="V17" s="61">
        <v>11</v>
      </c>
      <c r="W17" s="10" t="s">
        <v>126</v>
      </c>
      <c r="X17" s="10" t="s">
        <v>777</v>
      </c>
      <c r="Y17" s="10" t="s">
        <v>778</v>
      </c>
      <c r="Z17" s="10" t="s">
        <v>89</v>
      </c>
      <c r="AA17" s="62"/>
      <c r="AC17" s="67">
        <v>32</v>
      </c>
      <c r="AG17" s="23"/>
      <c r="AH17" s="11"/>
      <c r="AI17" s="11"/>
      <c r="AJ17" s="11"/>
      <c r="AK17" s="11"/>
      <c r="AL17" s="11"/>
      <c r="AN17" s="29"/>
    </row>
    <row r="18" spans="1:40" ht="15.75" customHeight="1">
      <c r="A18" s="85">
        <v>12</v>
      </c>
      <c r="B18" s="83" t="s">
        <v>779</v>
      </c>
      <c r="C18" s="10" t="s">
        <v>780</v>
      </c>
      <c r="D18" s="10" t="s">
        <v>781</v>
      </c>
      <c r="E18" s="10"/>
      <c r="F18" s="62"/>
      <c r="H18" s="67">
        <v>105</v>
      </c>
      <c r="J18" s="23"/>
      <c r="K18" s="11"/>
      <c r="L18" s="11"/>
      <c r="M18" s="11"/>
      <c r="N18" s="11"/>
      <c r="O18" s="11"/>
      <c r="Q18" s="29"/>
      <c r="V18" s="61">
        <v>12</v>
      </c>
      <c r="W18" s="10" t="s">
        <v>179</v>
      </c>
      <c r="X18" s="10" t="s">
        <v>782</v>
      </c>
      <c r="Y18" s="10" t="s">
        <v>783</v>
      </c>
      <c r="Z18" s="10" t="s">
        <v>784</v>
      </c>
      <c r="AA18" s="62"/>
      <c r="AC18" s="67">
        <v>28</v>
      </c>
      <c r="AG18" s="23"/>
      <c r="AH18" s="11"/>
      <c r="AI18" s="11"/>
      <c r="AJ18" s="11"/>
      <c r="AK18" s="11"/>
      <c r="AL18" s="11"/>
      <c r="AN18" s="29"/>
    </row>
    <row r="19" spans="1:40" ht="15.75" customHeight="1">
      <c r="A19" s="85">
        <v>13</v>
      </c>
      <c r="B19" s="83" t="s">
        <v>41</v>
      </c>
      <c r="C19" s="10" t="s">
        <v>715</v>
      </c>
      <c r="D19" s="10"/>
      <c r="E19" s="10"/>
      <c r="F19" s="62"/>
      <c r="H19" s="67">
        <v>100</v>
      </c>
      <c r="J19" s="23"/>
      <c r="K19" s="11"/>
      <c r="L19" s="11"/>
      <c r="M19" s="11"/>
      <c r="N19" s="11"/>
      <c r="O19" s="11"/>
      <c r="Q19" s="29"/>
      <c r="V19" s="61">
        <v>13</v>
      </c>
      <c r="W19" s="10" t="s">
        <v>388</v>
      </c>
      <c r="X19" s="10" t="s">
        <v>785</v>
      </c>
      <c r="Y19" s="10" t="s">
        <v>786</v>
      </c>
      <c r="Z19" s="10" t="s">
        <v>787</v>
      </c>
      <c r="AA19" s="62"/>
      <c r="AC19" s="67">
        <v>24</v>
      </c>
      <c r="AG19" s="23"/>
      <c r="AH19" s="11"/>
      <c r="AI19" s="11"/>
      <c r="AJ19" s="11"/>
      <c r="AK19" s="11"/>
      <c r="AL19" s="11"/>
      <c r="AN19" s="29"/>
    </row>
    <row r="20" spans="1:40" ht="15.75" customHeight="1">
      <c r="A20" s="85">
        <v>14</v>
      </c>
      <c r="B20" s="83" t="s">
        <v>419</v>
      </c>
      <c r="C20" s="10" t="s">
        <v>638</v>
      </c>
      <c r="D20" s="10" t="s">
        <v>418</v>
      </c>
      <c r="E20" s="10"/>
      <c r="F20" s="62"/>
      <c r="H20" s="67">
        <v>95</v>
      </c>
      <c r="J20" s="23"/>
      <c r="K20" s="11"/>
      <c r="L20" s="11"/>
      <c r="M20" s="11"/>
      <c r="N20" s="11"/>
      <c r="O20" s="11"/>
      <c r="Q20" s="29"/>
      <c r="V20" s="61">
        <v>14</v>
      </c>
      <c r="W20" s="10" t="s">
        <v>788</v>
      </c>
      <c r="X20" s="10" t="s">
        <v>789</v>
      </c>
      <c r="Y20" s="10" t="s">
        <v>790</v>
      </c>
      <c r="Z20" s="10" t="s">
        <v>697</v>
      </c>
      <c r="AA20" s="62"/>
      <c r="AC20" s="67">
        <v>20</v>
      </c>
      <c r="AG20" s="23"/>
      <c r="AH20" s="11"/>
      <c r="AI20" s="11"/>
      <c r="AJ20" s="11"/>
      <c r="AK20" s="11"/>
      <c r="AL20" s="11"/>
      <c r="AN20" s="29"/>
    </row>
    <row r="21" spans="1:40" ht="15.75" customHeight="1">
      <c r="A21" s="85">
        <v>15</v>
      </c>
      <c r="B21" s="83" t="s">
        <v>424</v>
      </c>
      <c r="C21" s="10" t="s">
        <v>167</v>
      </c>
      <c r="D21" s="10" t="s">
        <v>620</v>
      </c>
      <c r="E21" s="10"/>
      <c r="F21" s="62"/>
      <c r="H21" s="67">
        <v>90</v>
      </c>
      <c r="J21" s="23"/>
      <c r="K21" s="11"/>
      <c r="L21" s="11"/>
      <c r="M21" s="11"/>
      <c r="N21" s="11"/>
      <c r="O21" s="11"/>
      <c r="V21" s="64">
        <v>15</v>
      </c>
      <c r="W21" s="35" t="s">
        <v>688</v>
      </c>
      <c r="X21" s="35" t="s">
        <v>5</v>
      </c>
      <c r="Y21" s="35" t="s">
        <v>791</v>
      </c>
      <c r="Z21" s="35" t="s">
        <v>689</v>
      </c>
      <c r="AA21" s="66"/>
      <c r="AC21" s="67">
        <v>16</v>
      </c>
      <c r="AG21" s="23"/>
      <c r="AH21" s="11"/>
      <c r="AI21" s="11"/>
      <c r="AJ21" s="11"/>
      <c r="AK21" s="11"/>
      <c r="AL21" s="11"/>
    </row>
    <row r="22" spans="1:40" ht="15.75" customHeight="1">
      <c r="A22" s="85">
        <v>16</v>
      </c>
      <c r="B22" s="83" t="s">
        <v>792</v>
      </c>
      <c r="C22" s="10" t="s">
        <v>793</v>
      </c>
      <c r="D22" s="10" t="s">
        <v>716</v>
      </c>
      <c r="E22" s="10"/>
      <c r="F22" s="62"/>
      <c r="H22" s="67">
        <v>85</v>
      </c>
      <c r="J22" s="23"/>
      <c r="K22" s="11"/>
      <c r="L22" s="11"/>
      <c r="M22" s="11"/>
      <c r="N22" s="11"/>
      <c r="O22" s="11"/>
      <c r="Q22" s="29"/>
      <c r="V22" s="61">
        <v>16</v>
      </c>
      <c r="W22" s="35" t="s">
        <v>794</v>
      </c>
      <c r="X22" s="35" t="s">
        <v>795</v>
      </c>
      <c r="Y22" s="35" t="s">
        <v>796</v>
      </c>
      <c r="Z22" s="35" t="s">
        <v>797</v>
      </c>
      <c r="AA22" s="66"/>
      <c r="AC22" s="67">
        <v>12</v>
      </c>
    </row>
    <row r="23" spans="1:40" ht="15.75" customHeight="1">
      <c r="A23" s="85">
        <v>17</v>
      </c>
      <c r="B23" s="83" t="s">
        <v>798</v>
      </c>
      <c r="C23" s="10" t="s">
        <v>799</v>
      </c>
      <c r="D23" s="10" t="s">
        <v>800</v>
      </c>
      <c r="E23" s="10"/>
      <c r="F23" s="62"/>
      <c r="H23" s="67">
        <v>80</v>
      </c>
      <c r="J23" s="23"/>
      <c r="K23" s="11"/>
      <c r="L23" s="11"/>
      <c r="M23" s="11"/>
      <c r="N23" s="11"/>
      <c r="O23" s="11"/>
      <c r="Q23" s="29"/>
      <c r="V23" s="61">
        <v>17</v>
      </c>
      <c r="W23" s="35" t="s">
        <v>801</v>
      </c>
      <c r="X23" s="35" t="s">
        <v>34</v>
      </c>
      <c r="Y23" s="35" t="s">
        <v>802</v>
      </c>
      <c r="Z23" s="35" t="s">
        <v>803</v>
      </c>
      <c r="AA23" s="66"/>
      <c r="AC23" s="67">
        <v>8</v>
      </c>
    </row>
    <row r="24" spans="1:40" ht="15.75" customHeight="1">
      <c r="A24" s="85">
        <v>18</v>
      </c>
      <c r="B24" s="83" t="s">
        <v>804</v>
      </c>
      <c r="C24" s="10" t="s">
        <v>805</v>
      </c>
      <c r="D24" s="10" t="s">
        <v>806</v>
      </c>
      <c r="E24" s="10"/>
      <c r="F24" s="62"/>
      <c r="H24" s="67">
        <v>75</v>
      </c>
      <c r="J24" s="23"/>
      <c r="K24" s="11"/>
      <c r="L24" s="11"/>
      <c r="M24" s="11"/>
      <c r="N24" s="11"/>
      <c r="O24" s="11"/>
      <c r="Q24" s="29"/>
      <c r="V24" s="64">
        <v>18</v>
      </c>
      <c r="W24" s="35" t="s">
        <v>807</v>
      </c>
      <c r="X24" s="35" t="s">
        <v>808</v>
      </c>
      <c r="Y24" s="35" t="s">
        <v>809</v>
      </c>
      <c r="Z24" s="35" t="s">
        <v>810</v>
      </c>
      <c r="AA24" s="66"/>
      <c r="AC24" s="68">
        <v>4</v>
      </c>
    </row>
    <row r="25" spans="1:40" ht="15.75" customHeight="1">
      <c r="A25" s="85">
        <v>19</v>
      </c>
      <c r="B25" s="83" t="s">
        <v>695</v>
      </c>
      <c r="C25" s="10" t="s">
        <v>694</v>
      </c>
      <c r="D25" s="10" t="s">
        <v>811</v>
      </c>
      <c r="E25" s="10"/>
      <c r="F25" s="62"/>
      <c r="H25" s="67">
        <v>70</v>
      </c>
      <c r="J25" s="23"/>
      <c r="K25" s="11"/>
      <c r="L25" s="11"/>
      <c r="M25" s="11"/>
      <c r="N25" s="11"/>
      <c r="O25" s="11"/>
    </row>
    <row r="26" spans="1:40" ht="15.75" customHeight="1">
      <c r="A26" s="85">
        <v>20</v>
      </c>
      <c r="B26" s="83" t="s">
        <v>812</v>
      </c>
      <c r="C26" s="10" t="s">
        <v>681</v>
      </c>
      <c r="D26" s="10" t="s">
        <v>813</v>
      </c>
      <c r="E26" s="10"/>
      <c r="F26" s="62"/>
      <c r="H26" s="67">
        <v>65</v>
      </c>
    </row>
    <row r="27" spans="1:40" ht="15.75" customHeight="1">
      <c r="A27" s="85">
        <v>21</v>
      </c>
      <c r="B27" s="83" t="s">
        <v>22</v>
      </c>
      <c r="C27" s="10" t="s">
        <v>515</v>
      </c>
      <c r="D27" s="10" t="s">
        <v>269</v>
      </c>
      <c r="E27" s="10"/>
      <c r="F27" s="62"/>
      <c r="H27" s="67">
        <v>60</v>
      </c>
    </row>
    <row r="28" spans="1:40" ht="15.75" customHeight="1">
      <c r="A28" s="85">
        <v>22</v>
      </c>
      <c r="B28" s="83" t="s">
        <v>408</v>
      </c>
      <c r="C28" s="10" t="s">
        <v>814</v>
      </c>
      <c r="D28" s="10" t="s">
        <v>815</v>
      </c>
      <c r="E28" s="10"/>
      <c r="F28" s="62"/>
      <c r="H28" s="67">
        <v>55</v>
      </c>
    </row>
    <row r="29" spans="1:40" ht="15.75" customHeight="1">
      <c r="A29" s="85">
        <v>23</v>
      </c>
      <c r="B29" s="83" t="s">
        <v>816</v>
      </c>
      <c r="C29" s="10" t="s">
        <v>313</v>
      </c>
      <c r="D29" s="10" t="s">
        <v>692</v>
      </c>
      <c r="E29" s="10"/>
      <c r="F29" s="62"/>
      <c r="H29" s="67">
        <v>50</v>
      </c>
    </row>
    <row r="30" spans="1:40" ht="15.75" customHeight="1">
      <c r="A30" s="85">
        <v>24</v>
      </c>
      <c r="B30" s="83" t="s">
        <v>744</v>
      </c>
      <c r="C30" s="10" t="s">
        <v>817</v>
      </c>
      <c r="D30" s="10" t="s">
        <v>818</v>
      </c>
      <c r="E30" s="10"/>
      <c r="F30" s="62"/>
      <c r="H30" s="67">
        <v>45</v>
      </c>
    </row>
    <row r="31" spans="1:40" ht="15.75" customHeight="1">
      <c r="A31" s="85">
        <v>25</v>
      </c>
      <c r="B31" s="83" t="s">
        <v>200</v>
      </c>
      <c r="C31" s="10" t="s">
        <v>527</v>
      </c>
      <c r="D31" s="10" t="s">
        <v>307</v>
      </c>
      <c r="E31" s="10"/>
      <c r="F31" s="62"/>
      <c r="H31" s="67">
        <v>40</v>
      </c>
    </row>
    <row r="32" spans="1:40" ht="15.75" customHeight="1">
      <c r="A32" s="85">
        <v>26</v>
      </c>
      <c r="B32" s="83" t="s">
        <v>10</v>
      </c>
      <c r="C32" s="10" t="s">
        <v>819</v>
      </c>
      <c r="D32" s="10" t="s">
        <v>380</v>
      </c>
      <c r="E32" s="10"/>
      <c r="F32" s="62"/>
      <c r="H32" s="67">
        <v>35</v>
      </c>
    </row>
    <row r="33" spans="1:8" ht="15.75" customHeight="1">
      <c r="A33" s="85">
        <v>27</v>
      </c>
      <c r="B33" s="83" t="s">
        <v>820</v>
      </c>
      <c r="C33" s="10" t="s">
        <v>821</v>
      </c>
      <c r="D33" s="10" t="s">
        <v>113</v>
      </c>
      <c r="E33" s="10"/>
      <c r="F33" s="62"/>
      <c r="H33" s="67">
        <v>30</v>
      </c>
    </row>
    <row r="34" spans="1:8" ht="15.75" customHeight="1">
      <c r="A34" s="85">
        <v>28</v>
      </c>
      <c r="B34" s="83" t="s">
        <v>407</v>
      </c>
      <c r="C34" s="10" t="s">
        <v>822</v>
      </c>
      <c r="D34" s="10" t="s">
        <v>80</v>
      </c>
      <c r="E34" s="10"/>
      <c r="F34" s="62"/>
      <c r="H34" s="67">
        <v>25</v>
      </c>
    </row>
    <row r="35" spans="1:8" ht="15.75" customHeight="1">
      <c r="A35" s="85">
        <v>29</v>
      </c>
      <c r="B35" s="83" t="s">
        <v>823</v>
      </c>
      <c r="C35" s="10" t="s">
        <v>824</v>
      </c>
      <c r="D35" s="10" t="s">
        <v>723</v>
      </c>
      <c r="E35" s="10"/>
      <c r="F35" s="62"/>
      <c r="H35" s="67">
        <v>20</v>
      </c>
    </row>
    <row r="36" spans="1:8" ht="15.75" customHeight="1">
      <c r="A36" s="85">
        <v>30</v>
      </c>
      <c r="B36" s="83" t="s">
        <v>825</v>
      </c>
      <c r="C36" s="10" t="s">
        <v>826</v>
      </c>
      <c r="D36" s="10" t="s">
        <v>827</v>
      </c>
      <c r="E36" s="10"/>
      <c r="F36" s="62"/>
      <c r="H36" s="67">
        <v>15</v>
      </c>
    </row>
    <row r="37" spans="1:8" ht="15.75" customHeight="1">
      <c r="A37" s="85">
        <v>31</v>
      </c>
      <c r="B37" s="83" t="s">
        <v>828</v>
      </c>
      <c r="C37" s="10" t="s">
        <v>829</v>
      </c>
      <c r="D37" s="10" t="s">
        <v>390</v>
      </c>
      <c r="E37" s="10"/>
      <c r="F37" s="62"/>
      <c r="H37" s="67">
        <v>10</v>
      </c>
    </row>
    <row r="38" spans="1:8" ht="15.75" customHeight="1">
      <c r="A38" s="90">
        <v>32</v>
      </c>
      <c r="B38" s="91" t="s">
        <v>830</v>
      </c>
      <c r="C38" s="35" t="s">
        <v>107</v>
      </c>
      <c r="D38" s="35" t="s">
        <v>106</v>
      </c>
      <c r="E38" s="35"/>
      <c r="F38" s="66"/>
      <c r="H38" s="68">
        <v>5</v>
      </c>
    </row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C4:D4"/>
    <mergeCell ref="L4:M4"/>
    <mergeCell ref="X4:Y4"/>
    <mergeCell ref="AI4:AJ4"/>
    <mergeCell ref="A1:F1"/>
    <mergeCell ref="J1:O1"/>
    <mergeCell ref="V1:AA1"/>
    <mergeCell ref="AG1:AL1"/>
    <mergeCell ref="L2:M2"/>
    <mergeCell ref="X2:Y2"/>
    <mergeCell ref="AI2:AJ2"/>
    <mergeCell ref="C2:D2"/>
  </mergeCells>
  <pageMargins left="0.7" right="0.7" top="0.75" bottom="0.75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1000"/>
  <sheetViews>
    <sheetView showGridLines="0" workbookViewId="0">
      <selection sqref="A1:F1"/>
    </sheetView>
  </sheetViews>
  <sheetFormatPr baseColWidth="10" defaultColWidth="11.1640625" defaultRowHeight="15" customHeight="1"/>
  <cols>
    <col min="1" max="1" width="14.6640625" customWidth="1"/>
    <col min="2" max="2" width="19.1640625" customWidth="1"/>
    <col min="3" max="3" width="23" customWidth="1"/>
    <col min="4" max="4" width="22.5" customWidth="1"/>
    <col min="5" max="5" width="18.83203125" customWidth="1"/>
    <col min="6" max="6" width="16" customWidth="1"/>
    <col min="7" max="7" width="10.5" customWidth="1"/>
    <col min="8" max="8" width="15.33203125" customWidth="1"/>
    <col min="9" max="9" width="10.5" customWidth="1"/>
    <col min="10" max="10" width="8.1640625" customWidth="1"/>
    <col min="11" max="11" width="17" customWidth="1"/>
    <col min="12" max="12" width="18" customWidth="1"/>
    <col min="13" max="13" width="20.6640625" customWidth="1"/>
    <col min="14" max="14" width="16.83203125" customWidth="1"/>
    <col min="15" max="15" width="20.33203125" customWidth="1"/>
    <col min="16" max="16" width="10.5" customWidth="1"/>
    <col min="17" max="17" width="16" customWidth="1"/>
    <col min="18" max="19" width="10.5" customWidth="1"/>
    <col min="20" max="20" width="7.83203125" customWidth="1"/>
    <col min="21" max="21" width="19.5" customWidth="1"/>
    <col min="22" max="22" width="19.6640625" customWidth="1"/>
    <col min="23" max="23" width="21.33203125" customWidth="1"/>
    <col min="24" max="25" width="9.83203125" customWidth="1"/>
    <col min="26" max="26" width="10.83203125" customWidth="1"/>
    <col min="27" max="27" width="15.83203125" customWidth="1"/>
  </cols>
  <sheetData>
    <row r="1" spans="1:27" ht="15.75" customHeight="1">
      <c r="A1" s="183" t="s">
        <v>551</v>
      </c>
      <c r="B1" s="184"/>
      <c r="C1" s="184"/>
      <c r="D1" s="184"/>
      <c r="E1" s="184"/>
      <c r="F1" s="185"/>
      <c r="J1" s="186" t="s">
        <v>552</v>
      </c>
      <c r="K1" s="184"/>
      <c r="L1" s="184"/>
      <c r="M1" s="184"/>
      <c r="N1" s="184"/>
      <c r="O1" s="185"/>
      <c r="T1" s="186" t="s">
        <v>552</v>
      </c>
      <c r="U1" s="184"/>
      <c r="V1" s="184"/>
      <c r="W1" s="184"/>
      <c r="X1" s="184"/>
      <c r="Y1" s="185"/>
    </row>
    <row r="2" spans="1:27" ht="15.75" customHeight="1">
      <c r="C2" s="187" t="s">
        <v>831</v>
      </c>
      <c r="D2" s="185"/>
      <c r="L2" s="187" t="s">
        <v>831</v>
      </c>
      <c r="M2" s="185"/>
      <c r="V2" s="187" t="s">
        <v>831</v>
      </c>
      <c r="W2" s="185"/>
    </row>
    <row r="3" spans="1:27" ht="15.75" customHeight="1"/>
    <row r="4" spans="1:27" ht="15.75" customHeight="1">
      <c r="C4" s="188" t="s">
        <v>554</v>
      </c>
      <c r="D4" s="189"/>
      <c r="L4" s="188" t="s">
        <v>555</v>
      </c>
      <c r="M4" s="189"/>
      <c r="V4" s="188" t="s">
        <v>832</v>
      </c>
      <c r="W4" s="189"/>
    </row>
    <row r="5" spans="1:27" ht="15.75" customHeight="1"/>
    <row r="6" spans="1:27" ht="15.75" customHeight="1">
      <c r="A6" s="37"/>
      <c r="B6" s="38" t="s">
        <v>556</v>
      </c>
      <c r="C6" s="38" t="s">
        <v>557</v>
      </c>
      <c r="D6" s="38" t="s">
        <v>558</v>
      </c>
      <c r="E6" s="38" t="s">
        <v>559</v>
      </c>
      <c r="F6" s="39" t="s">
        <v>560</v>
      </c>
      <c r="H6" s="40" t="s">
        <v>561</v>
      </c>
      <c r="J6" s="37"/>
      <c r="K6" s="38" t="s">
        <v>556</v>
      </c>
      <c r="L6" s="38" t="s">
        <v>557</v>
      </c>
      <c r="M6" s="38" t="s">
        <v>558</v>
      </c>
      <c r="N6" s="38" t="s">
        <v>559</v>
      </c>
      <c r="O6" s="39" t="s">
        <v>560</v>
      </c>
      <c r="Q6" s="40" t="s">
        <v>561</v>
      </c>
      <c r="T6" s="37"/>
      <c r="U6" s="38" t="s">
        <v>556</v>
      </c>
      <c r="V6" s="38" t="s">
        <v>557</v>
      </c>
      <c r="W6" s="38" t="s">
        <v>558</v>
      </c>
      <c r="X6" s="38" t="s">
        <v>559</v>
      </c>
      <c r="Y6" s="39" t="s">
        <v>560</v>
      </c>
      <c r="AA6" s="40" t="s">
        <v>561</v>
      </c>
    </row>
    <row r="7" spans="1:27" ht="15.75" customHeight="1">
      <c r="A7" s="41" t="s">
        <v>562</v>
      </c>
      <c r="B7" s="10" t="s">
        <v>639</v>
      </c>
      <c r="C7" s="10" t="s">
        <v>263</v>
      </c>
      <c r="D7" s="10" t="s">
        <v>172</v>
      </c>
      <c r="E7" s="10"/>
      <c r="F7" s="42"/>
      <c r="H7" s="43">
        <v>160</v>
      </c>
      <c r="J7" s="41" t="s">
        <v>562</v>
      </c>
      <c r="K7" s="10" t="s">
        <v>833</v>
      </c>
      <c r="L7" s="10" t="s">
        <v>834</v>
      </c>
      <c r="M7" s="10" t="s">
        <v>835</v>
      </c>
      <c r="N7" s="10" t="s">
        <v>836</v>
      </c>
      <c r="O7" s="42"/>
      <c r="Q7" s="43">
        <v>96</v>
      </c>
      <c r="T7" s="41" t="s">
        <v>562</v>
      </c>
      <c r="U7" s="10" t="s">
        <v>837</v>
      </c>
      <c r="V7" s="10" t="s">
        <v>838</v>
      </c>
      <c r="W7" s="10" t="s">
        <v>839</v>
      </c>
      <c r="X7" s="10"/>
      <c r="Y7" s="42"/>
      <c r="AA7" s="43">
        <v>60</v>
      </c>
    </row>
    <row r="8" spans="1:27" ht="15.75" customHeight="1">
      <c r="A8" s="41" t="s">
        <v>563</v>
      </c>
      <c r="B8" s="10" t="s">
        <v>518</v>
      </c>
      <c r="C8" s="10" t="s">
        <v>840</v>
      </c>
      <c r="D8" s="10" t="s">
        <v>841</v>
      </c>
      <c r="E8" s="10"/>
      <c r="F8" s="42"/>
      <c r="H8" s="43">
        <v>155</v>
      </c>
      <c r="I8" s="44"/>
      <c r="J8" s="41" t="s">
        <v>563</v>
      </c>
      <c r="K8" s="10" t="s">
        <v>842</v>
      </c>
      <c r="L8" s="10" t="s">
        <v>843</v>
      </c>
      <c r="M8" s="10" t="s">
        <v>844</v>
      </c>
      <c r="N8" s="10" t="s">
        <v>845</v>
      </c>
      <c r="O8" s="42"/>
      <c r="Q8" s="43">
        <v>92</v>
      </c>
      <c r="T8" s="41" t="s">
        <v>563</v>
      </c>
      <c r="U8" s="10"/>
      <c r="V8" s="10"/>
      <c r="W8" s="10"/>
      <c r="X8" s="10"/>
      <c r="Y8" s="42"/>
      <c r="AA8" s="43">
        <v>50</v>
      </c>
    </row>
    <row r="9" spans="1:27" ht="15.75" customHeight="1">
      <c r="A9" s="41" t="s">
        <v>564</v>
      </c>
      <c r="B9" s="10" t="s">
        <v>846</v>
      </c>
      <c r="C9" s="10" t="s">
        <v>410</v>
      </c>
      <c r="D9" s="10" t="s">
        <v>847</v>
      </c>
      <c r="E9" s="10"/>
      <c r="F9" s="42"/>
      <c r="H9" s="43">
        <v>150</v>
      </c>
      <c r="J9" s="41" t="s">
        <v>564</v>
      </c>
      <c r="K9" s="10" t="s">
        <v>178</v>
      </c>
      <c r="L9" s="10" t="s">
        <v>89</v>
      </c>
      <c r="M9" s="10" t="s">
        <v>84</v>
      </c>
      <c r="N9" s="10" t="s">
        <v>126</v>
      </c>
      <c r="O9" s="42"/>
      <c r="Q9" s="43">
        <v>88</v>
      </c>
      <c r="T9" s="41" t="s">
        <v>564</v>
      </c>
      <c r="U9" s="10" t="s">
        <v>710</v>
      </c>
      <c r="V9" s="10" t="s">
        <v>711</v>
      </c>
      <c r="W9" s="10" t="s">
        <v>848</v>
      </c>
      <c r="X9" s="10"/>
      <c r="Y9" s="42"/>
      <c r="AA9" s="43">
        <v>40</v>
      </c>
    </row>
    <row r="10" spans="1:27" ht="15.75" customHeight="1">
      <c r="A10" s="41">
        <v>4</v>
      </c>
      <c r="B10" s="10" t="s">
        <v>731</v>
      </c>
      <c r="C10" s="10" t="s">
        <v>849</v>
      </c>
      <c r="D10" s="10"/>
      <c r="E10" s="10"/>
      <c r="F10" s="42"/>
      <c r="H10" s="43">
        <v>145</v>
      </c>
      <c r="J10" s="41">
        <v>4</v>
      </c>
      <c r="K10" s="10" t="s">
        <v>850</v>
      </c>
      <c r="L10" s="10" t="s">
        <v>59</v>
      </c>
      <c r="M10" s="10" t="s">
        <v>851</v>
      </c>
      <c r="N10" s="10" t="s">
        <v>852</v>
      </c>
      <c r="O10" s="42"/>
      <c r="Q10" s="43">
        <v>84</v>
      </c>
      <c r="T10" s="41">
        <v>4</v>
      </c>
      <c r="U10" s="10" t="s">
        <v>684</v>
      </c>
      <c r="V10" s="10" t="s">
        <v>853</v>
      </c>
      <c r="W10" s="10" t="s">
        <v>854</v>
      </c>
      <c r="X10" s="10"/>
      <c r="Y10" s="42"/>
      <c r="AA10" s="43">
        <v>30</v>
      </c>
    </row>
    <row r="11" spans="1:27" ht="15.75" customHeight="1">
      <c r="A11" s="41">
        <v>5</v>
      </c>
      <c r="B11" s="11" t="s">
        <v>414</v>
      </c>
      <c r="C11" s="11" t="s">
        <v>656</v>
      </c>
      <c r="D11" s="11" t="s">
        <v>26</v>
      </c>
      <c r="E11" s="10"/>
      <c r="F11" s="42"/>
      <c r="H11" s="43">
        <v>130</v>
      </c>
      <c r="J11" s="41">
        <v>5</v>
      </c>
      <c r="K11" s="10" t="s">
        <v>170</v>
      </c>
      <c r="L11" s="10" t="s">
        <v>174</v>
      </c>
      <c r="M11" s="10" t="s">
        <v>638</v>
      </c>
      <c r="N11" s="10" t="s">
        <v>764</v>
      </c>
      <c r="O11" s="42"/>
      <c r="Q11" s="43">
        <v>80</v>
      </c>
      <c r="T11" s="41">
        <v>5</v>
      </c>
      <c r="U11" s="10" t="s">
        <v>855</v>
      </c>
      <c r="V11" s="10" t="s">
        <v>856</v>
      </c>
      <c r="W11" s="10" t="s">
        <v>857</v>
      </c>
      <c r="X11" s="10"/>
      <c r="Y11" s="42"/>
      <c r="AA11" s="43">
        <v>20</v>
      </c>
    </row>
    <row r="12" spans="1:27" ht="15.75" customHeight="1">
      <c r="A12" s="41">
        <v>6</v>
      </c>
      <c r="B12" s="10" t="s">
        <v>858</v>
      </c>
      <c r="C12" s="10" t="s">
        <v>859</v>
      </c>
      <c r="D12" s="10" t="s">
        <v>860</v>
      </c>
      <c r="E12" s="10"/>
      <c r="F12" s="42"/>
      <c r="H12" s="43">
        <v>130</v>
      </c>
      <c r="J12" s="41">
        <v>6</v>
      </c>
      <c r="K12" s="10" t="s">
        <v>529</v>
      </c>
      <c r="L12" s="10" t="s">
        <v>861</v>
      </c>
      <c r="M12" s="10" t="s">
        <v>862</v>
      </c>
      <c r="N12" s="10" t="s">
        <v>863</v>
      </c>
      <c r="O12" s="42"/>
      <c r="Q12" s="43">
        <v>76</v>
      </c>
      <c r="T12" s="41">
        <v>5</v>
      </c>
      <c r="U12" s="10" t="s">
        <v>864</v>
      </c>
      <c r="V12" s="10" t="s">
        <v>865</v>
      </c>
      <c r="W12" s="10" t="s">
        <v>866</v>
      </c>
      <c r="X12" s="10"/>
      <c r="Y12" s="42"/>
      <c r="AA12" s="43">
        <v>20</v>
      </c>
    </row>
    <row r="13" spans="1:27" ht="15.75" customHeight="1">
      <c r="A13" s="41">
        <v>7</v>
      </c>
      <c r="B13" s="10" t="s">
        <v>288</v>
      </c>
      <c r="C13" s="10" t="s">
        <v>287</v>
      </c>
      <c r="D13" s="10" t="s">
        <v>519</v>
      </c>
      <c r="E13" s="10"/>
      <c r="F13" s="42"/>
      <c r="H13" s="43">
        <v>130</v>
      </c>
      <c r="J13" s="41">
        <v>7</v>
      </c>
      <c r="K13" s="10" t="s">
        <v>867</v>
      </c>
      <c r="L13" s="10" t="s">
        <v>868</v>
      </c>
      <c r="M13" s="10" t="s">
        <v>869</v>
      </c>
      <c r="N13" s="10" t="s">
        <v>870</v>
      </c>
      <c r="O13" s="42"/>
      <c r="Q13" s="43">
        <v>72</v>
      </c>
      <c r="T13" s="41">
        <v>5</v>
      </c>
      <c r="U13" s="10" t="s">
        <v>13</v>
      </c>
      <c r="V13" s="10" t="s">
        <v>871</v>
      </c>
      <c r="W13" s="10" t="s">
        <v>277</v>
      </c>
      <c r="X13" s="10"/>
      <c r="Y13" s="42"/>
      <c r="AA13" s="43">
        <v>20</v>
      </c>
    </row>
    <row r="14" spans="1:27" ht="15.75" customHeight="1">
      <c r="A14" s="41">
        <v>8</v>
      </c>
      <c r="B14" s="10" t="s">
        <v>872</v>
      </c>
      <c r="C14" s="10" t="s">
        <v>873</v>
      </c>
      <c r="D14" s="10" t="s">
        <v>300</v>
      </c>
      <c r="E14" s="10"/>
      <c r="F14" s="42"/>
      <c r="H14" s="43">
        <v>130</v>
      </c>
      <c r="J14" s="41">
        <v>8</v>
      </c>
      <c r="K14" s="10" t="s">
        <v>874</v>
      </c>
      <c r="L14" s="10" t="s">
        <v>875</v>
      </c>
      <c r="M14" s="10" t="s">
        <v>876</v>
      </c>
      <c r="N14" s="10" t="s">
        <v>877</v>
      </c>
      <c r="O14" s="42"/>
      <c r="Q14" s="43">
        <v>68</v>
      </c>
      <c r="T14" s="41">
        <v>5</v>
      </c>
      <c r="U14" s="10" t="s">
        <v>732</v>
      </c>
      <c r="V14" s="10" t="s">
        <v>565</v>
      </c>
      <c r="W14" s="10" t="s">
        <v>712</v>
      </c>
      <c r="X14" s="10"/>
      <c r="Y14" s="42"/>
      <c r="AA14" s="43">
        <v>20</v>
      </c>
    </row>
    <row r="15" spans="1:27" ht="15.75" customHeight="1">
      <c r="A15" s="41">
        <v>9</v>
      </c>
      <c r="B15" s="10" t="s">
        <v>21</v>
      </c>
      <c r="C15" s="10" t="s">
        <v>152</v>
      </c>
      <c r="D15" s="10" t="s">
        <v>878</v>
      </c>
      <c r="E15" s="10"/>
      <c r="F15" s="42"/>
      <c r="H15" s="43">
        <v>110</v>
      </c>
      <c r="J15" s="41">
        <v>9</v>
      </c>
      <c r="K15" s="10" t="s">
        <v>879</v>
      </c>
      <c r="L15" s="10" t="s">
        <v>880</v>
      </c>
      <c r="M15" s="10" t="s">
        <v>881</v>
      </c>
      <c r="N15" s="10" t="s">
        <v>882</v>
      </c>
      <c r="O15" s="42"/>
      <c r="Q15" s="43">
        <v>64</v>
      </c>
      <c r="T15" s="41">
        <v>5</v>
      </c>
      <c r="U15" s="10" t="s">
        <v>883</v>
      </c>
      <c r="V15" s="10" t="s">
        <v>729</v>
      </c>
      <c r="W15" s="10" t="s">
        <v>884</v>
      </c>
      <c r="X15" s="10"/>
      <c r="Y15" s="42"/>
      <c r="AA15" s="43">
        <v>20</v>
      </c>
    </row>
    <row r="16" spans="1:27" ht="15.75" customHeight="1">
      <c r="A16" s="41">
        <v>10</v>
      </c>
      <c r="B16" s="10" t="s">
        <v>885</v>
      </c>
      <c r="C16" s="10" t="s">
        <v>886</v>
      </c>
      <c r="D16" s="10" t="s">
        <v>887</v>
      </c>
      <c r="E16" s="10"/>
      <c r="F16" s="42"/>
      <c r="H16" s="43">
        <v>110</v>
      </c>
      <c r="J16" s="41">
        <v>10</v>
      </c>
      <c r="K16" s="10" t="s">
        <v>888</v>
      </c>
      <c r="L16" s="10" t="s">
        <v>889</v>
      </c>
      <c r="M16" s="10" t="s">
        <v>890</v>
      </c>
      <c r="N16" s="10" t="s">
        <v>891</v>
      </c>
      <c r="O16" s="42"/>
      <c r="Q16" s="43">
        <v>60</v>
      </c>
      <c r="T16" s="41">
        <v>5</v>
      </c>
      <c r="U16" s="10" t="s">
        <v>892</v>
      </c>
      <c r="V16" s="10" t="s">
        <v>893</v>
      </c>
      <c r="W16" s="10" t="s">
        <v>702</v>
      </c>
      <c r="X16" s="10"/>
      <c r="Y16" s="42"/>
      <c r="AA16" s="45">
        <v>20</v>
      </c>
    </row>
    <row r="17" spans="1:27" ht="15.75" customHeight="1">
      <c r="A17" s="41">
        <v>11</v>
      </c>
      <c r="B17" s="10" t="s">
        <v>17</v>
      </c>
      <c r="C17" s="10" t="s">
        <v>692</v>
      </c>
      <c r="D17" s="10" t="s">
        <v>313</v>
      </c>
      <c r="E17" s="10"/>
      <c r="F17" s="42"/>
      <c r="H17" s="43">
        <v>110</v>
      </c>
      <c r="J17" s="41">
        <v>11</v>
      </c>
      <c r="K17" s="10" t="s">
        <v>894</v>
      </c>
      <c r="L17" s="10" t="s">
        <v>724</v>
      </c>
      <c r="M17" s="10" t="s">
        <v>895</v>
      </c>
      <c r="N17" s="10" t="s">
        <v>896</v>
      </c>
      <c r="O17" s="42"/>
      <c r="Q17" s="43">
        <v>56</v>
      </c>
      <c r="T17" s="93"/>
      <c r="U17" s="33"/>
      <c r="V17" s="33"/>
      <c r="W17" s="33"/>
      <c r="X17" s="33"/>
      <c r="Y17" s="33"/>
      <c r="AA17" s="29"/>
    </row>
    <row r="18" spans="1:27" ht="15.75" customHeight="1">
      <c r="A18" s="41">
        <v>12</v>
      </c>
      <c r="B18" s="10" t="s">
        <v>253</v>
      </c>
      <c r="C18" s="10" t="s">
        <v>625</v>
      </c>
      <c r="D18" s="10" t="s">
        <v>251</v>
      </c>
      <c r="E18" s="10"/>
      <c r="F18" s="42"/>
      <c r="H18" s="43">
        <v>110</v>
      </c>
      <c r="J18" s="41">
        <v>12</v>
      </c>
      <c r="K18" s="10" t="s">
        <v>897</v>
      </c>
      <c r="L18" s="10" t="s">
        <v>898</v>
      </c>
      <c r="M18" s="10" t="s">
        <v>899</v>
      </c>
      <c r="N18" s="10" t="s">
        <v>900</v>
      </c>
      <c r="O18" s="42"/>
      <c r="Q18" s="43">
        <v>52</v>
      </c>
      <c r="T18" s="23"/>
      <c r="U18" s="11"/>
      <c r="V18" s="11"/>
      <c r="W18" s="11"/>
      <c r="X18" s="11"/>
      <c r="Y18" s="11"/>
      <c r="AA18" s="29"/>
    </row>
    <row r="19" spans="1:27" ht="15.75" customHeight="1">
      <c r="A19" s="41">
        <v>13</v>
      </c>
      <c r="B19" s="10" t="s">
        <v>424</v>
      </c>
      <c r="C19" s="10" t="s">
        <v>28</v>
      </c>
      <c r="D19" s="10" t="s">
        <v>86</v>
      </c>
      <c r="E19" s="10"/>
      <c r="F19" s="42"/>
      <c r="H19" s="43">
        <v>110</v>
      </c>
      <c r="J19" s="41">
        <v>13</v>
      </c>
      <c r="K19" s="10" t="s">
        <v>776</v>
      </c>
      <c r="L19" s="10" t="s">
        <v>149</v>
      </c>
      <c r="M19" s="10" t="s">
        <v>200</v>
      </c>
      <c r="N19" s="10" t="s">
        <v>198</v>
      </c>
      <c r="O19" s="42"/>
      <c r="Q19" s="43">
        <v>48</v>
      </c>
      <c r="T19" s="23"/>
      <c r="U19" s="11"/>
      <c r="V19" s="11"/>
      <c r="W19" s="11"/>
      <c r="X19" s="11"/>
      <c r="Y19" s="11"/>
      <c r="AA19" s="29"/>
    </row>
    <row r="20" spans="1:27" ht="15.75" customHeight="1">
      <c r="A20" s="41">
        <v>14</v>
      </c>
      <c r="B20" s="10" t="s">
        <v>901</v>
      </c>
      <c r="C20" s="10" t="s">
        <v>902</v>
      </c>
      <c r="D20" s="10" t="s">
        <v>903</v>
      </c>
      <c r="E20" s="10"/>
      <c r="F20" s="42"/>
      <c r="H20" s="43">
        <v>110</v>
      </c>
      <c r="J20" s="41">
        <v>14</v>
      </c>
      <c r="K20" s="10" t="s">
        <v>904</v>
      </c>
      <c r="L20" s="10" t="s">
        <v>782</v>
      </c>
      <c r="M20" s="10" t="s">
        <v>905</v>
      </c>
      <c r="N20" s="10" t="s">
        <v>906</v>
      </c>
      <c r="O20" s="42"/>
      <c r="Q20" s="43">
        <v>44</v>
      </c>
      <c r="T20" s="23"/>
      <c r="U20" s="11"/>
      <c r="V20" s="11"/>
      <c r="W20" s="11"/>
      <c r="X20" s="11"/>
      <c r="Y20" s="11"/>
      <c r="AA20" s="29"/>
    </row>
    <row r="21" spans="1:27" ht="15.75" customHeight="1">
      <c r="A21" s="41">
        <v>15</v>
      </c>
      <c r="B21" s="10" t="s">
        <v>261</v>
      </c>
      <c r="C21" s="10" t="s">
        <v>514</v>
      </c>
      <c r="D21" s="10" t="s">
        <v>723</v>
      </c>
      <c r="E21" s="10"/>
      <c r="F21" s="42"/>
      <c r="H21" s="43">
        <v>110</v>
      </c>
      <c r="J21" s="41">
        <v>15</v>
      </c>
      <c r="K21" s="10"/>
      <c r="L21" s="10"/>
      <c r="M21" s="10"/>
      <c r="N21" s="10"/>
      <c r="O21" s="42"/>
      <c r="Q21" s="43">
        <v>40</v>
      </c>
      <c r="T21" s="23"/>
      <c r="U21" s="11"/>
      <c r="V21" s="11"/>
      <c r="W21" s="11"/>
      <c r="X21" s="11"/>
      <c r="Y21" s="11"/>
      <c r="AA21" s="29"/>
    </row>
    <row r="22" spans="1:27" ht="15.75" customHeight="1">
      <c r="A22" s="41">
        <v>16</v>
      </c>
      <c r="B22" s="10" t="s">
        <v>179</v>
      </c>
      <c r="C22" s="10" t="s">
        <v>907</v>
      </c>
      <c r="D22" s="10" t="s">
        <v>39</v>
      </c>
      <c r="E22" s="10"/>
      <c r="F22" s="42"/>
      <c r="H22" s="43">
        <v>110</v>
      </c>
      <c r="J22" s="41">
        <v>16</v>
      </c>
      <c r="K22" s="10" t="s">
        <v>908</v>
      </c>
      <c r="L22" s="10" t="s">
        <v>909</v>
      </c>
      <c r="M22" s="10" t="s">
        <v>910</v>
      </c>
      <c r="N22" s="10" t="s">
        <v>911</v>
      </c>
      <c r="O22" s="42"/>
      <c r="Q22" s="43">
        <v>36</v>
      </c>
      <c r="T22" s="23"/>
      <c r="U22" s="11"/>
      <c r="V22" s="11"/>
      <c r="W22" s="11"/>
      <c r="X22" s="11"/>
      <c r="Y22" s="11"/>
      <c r="AA22" s="29"/>
    </row>
    <row r="23" spans="1:27" ht="15.75" customHeight="1">
      <c r="A23" s="41">
        <v>17</v>
      </c>
      <c r="B23" s="10"/>
      <c r="C23" s="10"/>
      <c r="D23" s="10"/>
      <c r="E23" s="10"/>
      <c r="F23" s="42"/>
      <c r="H23" s="43">
        <v>90</v>
      </c>
      <c r="J23" s="41">
        <v>17</v>
      </c>
      <c r="K23" s="10" t="s">
        <v>166</v>
      </c>
      <c r="L23" s="10" t="s">
        <v>912</v>
      </c>
      <c r="M23" s="10" t="s">
        <v>397</v>
      </c>
      <c r="N23" s="10" t="s">
        <v>913</v>
      </c>
      <c r="O23" s="42"/>
      <c r="Q23" s="43">
        <v>32</v>
      </c>
      <c r="T23" s="23"/>
      <c r="U23" s="11"/>
      <c r="V23" s="11"/>
      <c r="W23" s="11"/>
      <c r="X23" s="11"/>
      <c r="Y23" s="11"/>
      <c r="AA23" s="29"/>
    </row>
    <row r="24" spans="1:27" ht="15.75" customHeight="1">
      <c r="A24" s="41">
        <v>18</v>
      </c>
      <c r="B24" s="10" t="s">
        <v>682</v>
      </c>
      <c r="C24" s="10"/>
      <c r="D24" s="10"/>
      <c r="E24" s="10"/>
      <c r="F24" s="42"/>
      <c r="H24" s="43">
        <v>80</v>
      </c>
      <c r="J24" s="41">
        <v>18</v>
      </c>
      <c r="K24" s="10" t="s">
        <v>914</v>
      </c>
      <c r="L24" s="10" t="s">
        <v>915</v>
      </c>
      <c r="M24" s="10" t="s">
        <v>916</v>
      </c>
      <c r="N24" s="10" t="s">
        <v>917</v>
      </c>
      <c r="O24" s="42"/>
      <c r="Q24" s="43">
        <v>28</v>
      </c>
      <c r="T24" s="23"/>
      <c r="U24" s="11"/>
      <c r="V24" s="11"/>
      <c r="W24" s="11"/>
      <c r="X24" s="11"/>
      <c r="Y24" s="11"/>
      <c r="AA24" s="29"/>
    </row>
    <row r="25" spans="1:27" ht="15.75" customHeight="1">
      <c r="A25" s="41">
        <v>19</v>
      </c>
      <c r="B25" s="10" t="s">
        <v>23</v>
      </c>
      <c r="C25" s="10" t="s">
        <v>22</v>
      </c>
      <c r="D25" s="10" t="s">
        <v>722</v>
      </c>
      <c r="E25" s="10"/>
      <c r="F25" s="42"/>
      <c r="H25" s="43">
        <v>70</v>
      </c>
      <c r="J25" s="41">
        <v>19</v>
      </c>
      <c r="K25" s="10" t="s">
        <v>918</v>
      </c>
      <c r="L25" s="10" t="s">
        <v>919</v>
      </c>
      <c r="M25" s="10" t="s">
        <v>920</v>
      </c>
      <c r="N25" s="10" t="s">
        <v>921</v>
      </c>
      <c r="O25" s="42"/>
      <c r="Q25" s="43">
        <v>24</v>
      </c>
      <c r="T25" s="23"/>
      <c r="U25" s="11"/>
      <c r="V25" s="11"/>
      <c r="W25" s="11"/>
      <c r="X25" s="11"/>
      <c r="Y25" s="11"/>
      <c r="AA25" s="29"/>
    </row>
    <row r="26" spans="1:27" ht="15.75" customHeight="1">
      <c r="A26" s="41">
        <v>20</v>
      </c>
      <c r="B26" s="10" t="s">
        <v>799</v>
      </c>
      <c r="C26" s="10" t="s">
        <v>798</v>
      </c>
      <c r="D26" s="10" t="s">
        <v>800</v>
      </c>
      <c r="E26" s="10"/>
      <c r="F26" s="42"/>
      <c r="H26" s="43">
        <v>70</v>
      </c>
      <c r="J26" s="41">
        <v>20</v>
      </c>
      <c r="K26" s="10"/>
      <c r="L26" s="10"/>
      <c r="M26" s="10"/>
      <c r="N26" s="10"/>
      <c r="O26" s="42"/>
      <c r="Q26" s="43">
        <v>20</v>
      </c>
      <c r="T26" s="23"/>
      <c r="U26" s="11"/>
      <c r="V26" s="11"/>
      <c r="W26" s="11"/>
      <c r="X26" s="11"/>
      <c r="Y26" s="11"/>
      <c r="AA26" s="29"/>
    </row>
    <row r="27" spans="1:27" ht="15.75" customHeight="1">
      <c r="A27" s="41">
        <v>21</v>
      </c>
      <c r="B27" s="10" t="s">
        <v>655</v>
      </c>
      <c r="C27" s="10" t="s">
        <v>780</v>
      </c>
      <c r="D27" s="10" t="s">
        <v>922</v>
      </c>
      <c r="E27" s="10"/>
      <c r="F27" s="42"/>
      <c r="H27" s="43">
        <v>50</v>
      </c>
      <c r="J27" s="41">
        <v>21</v>
      </c>
      <c r="K27" s="10" t="s">
        <v>923</v>
      </c>
      <c r="L27" s="10" t="s">
        <v>924</v>
      </c>
      <c r="M27" s="10" t="s">
        <v>925</v>
      </c>
      <c r="N27" s="10" t="s">
        <v>926</v>
      </c>
      <c r="O27" s="42"/>
      <c r="Q27" s="43">
        <v>16</v>
      </c>
      <c r="T27" s="23"/>
      <c r="U27" s="11"/>
      <c r="V27" s="11"/>
      <c r="W27" s="11"/>
      <c r="X27" s="11"/>
      <c r="Y27" s="11"/>
      <c r="AA27" s="29"/>
    </row>
    <row r="28" spans="1:27" ht="15.75" customHeight="1">
      <c r="A28" s="41">
        <v>22</v>
      </c>
      <c r="B28" s="10" t="s">
        <v>927</v>
      </c>
      <c r="C28" s="10" t="s">
        <v>928</v>
      </c>
      <c r="D28" s="10" t="s">
        <v>929</v>
      </c>
      <c r="E28" s="10"/>
      <c r="F28" s="42"/>
      <c r="H28" s="43">
        <v>50</v>
      </c>
      <c r="J28" s="41">
        <v>22</v>
      </c>
      <c r="K28" s="10" t="s">
        <v>930</v>
      </c>
      <c r="L28" s="10" t="s">
        <v>931</v>
      </c>
      <c r="M28" s="10" t="s">
        <v>932</v>
      </c>
      <c r="N28" s="10" t="s">
        <v>933</v>
      </c>
      <c r="O28" s="42"/>
      <c r="Q28" s="43">
        <v>12</v>
      </c>
      <c r="T28" s="23"/>
      <c r="U28" s="11"/>
      <c r="V28" s="11"/>
      <c r="W28" s="11"/>
      <c r="X28" s="11"/>
      <c r="Y28" s="11"/>
      <c r="AA28" s="29"/>
    </row>
    <row r="29" spans="1:27" ht="15.75" customHeight="1">
      <c r="A29" s="41">
        <v>23</v>
      </c>
      <c r="B29" s="10" t="s">
        <v>934</v>
      </c>
      <c r="C29" s="10" t="s">
        <v>935</v>
      </c>
      <c r="D29" s="10" t="s">
        <v>936</v>
      </c>
      <c r="E29" s="10"/>
      <c r="F29" s="42"/>
      <c r="H29" s="43">
        <v>50</v>
      </c>
      <c r="J29" s="41">
        <v>23</v>
      </c>
      <c r="K29" s="10" t="s">
        <v>937</v>
      </c>
      <c r="L29" s="10" t="s">
        <v>938</v>
      </c>
      <c r="M29" s="10" t="s">
        <v>939</v>
      </c>
      <c r="N29" s="10" t="s">
        <v>940</v>
      </c>
      <c r="O29" s="42"/>
      <c r="Q29" s="43">
        <v>8</v>
      </c>
      <c r="T29" s="23"/>
      <c r="U29" s="11"/>
      <c r="V29" s="11"/>
      <c r="W29" s="11"/>
      <c r="X29" s="11"/>
      <c r="Y29" s="11"/>
      <c r="AA29" s="29"/>
    </row>
    <row r="30" spans="1:27" ht="15.75" customHeight="1">
      <c r="A30" s="41">
        <v>24</v>
      </c>
      <c r="B30" s="10" t="s">
        <v>705</v>
      </c>
      <c r="C30" s="10" t="s">
        <v>73</v>
      </c>
      <c r="D30" s="10" t="s">
        <v>941</v>
      </c>
      <c r="E30" s="10"/>
      <c r="F30" s="42"/>
      <c r="H30" s="43">
        <v>50</v>
      </c>
      <c r="J30" s="41">
        <v>24</v>
      </c>
      <c r="K30" s="10" t="s">
        <v>942</v>
      </c>
      <c r="L30" s="10" t="s">
        <v>943</v>
      </c>
      <c r="M30" s="10" t="s">
        <v>944</v>
      </c>
      <c r="N30" s="10" t="s">
        <v>945</v>
      </c>
      <c r="O30" s="42"/>
      <c r="Q30" s="45">
        <v>4</v>
      </c>
      <c r="T30" s="23"/>
      <c r="U30" s="11"/>
      <c r="V30" s="11"/>
      <c r="W30" s="11"/>
      <c r="X30" s="11"/>
      <c r="Y30" s="11"/>
      <c r="AA30" s="29"/>
    </row>
    <row r="31" spans="1:27" ht="15.75" customHeight="1">
      <c r="A31" s="41">
        <v>25</v>
      </c>
      <c r="B31" s="10"/>
      <c r="C31" s="10"/>
      <c r="D31" s="10"/>
      <c r="E31" s="10"/>
      <c r="F31" s="42"/>
      <c r="H31" s="43">
        <v>25</v>
      </c>
      <c r="J31" s="93"/>
      <c r="K31" s="33"/>
      <c r="L31" s="33"/>
      <c r="M31" s="33"/>
      <c r="N31" s="33"/>
      <c r="O31" s="33"/>
      <c r="Q31" s="94"/>
      <c r="T31" s="23"/>
      <c r="U31" s="11"/>
      <c r="V31" s="11"/>
      <c r="W31" s="11"/>
      <c r="X31" s="11"/>
      <c r="Y31" s="11"/>
      <c r="AA31" s="29"/>
    </row>
    <row r="32" spans="1:27" ht="15.75" customHeight="1">
      <c r="A32" s="41">
        <v>26</v>
      </c>
      <c r="B32" s="10" t="s">
        <v>946</v>
      </c>
      <c r="C32" s="10" t="s">
        <v>947</v>
      </c>
      <c r="D32" s="10" t="s">
        <v>948</v>
      </c>
      <c r="E32" s="10"/>
      <c r="F32" s="42"/>
      <c r="H32" s="43">
        <v>25</v>
      </c>
      <c r="J32" s="23"/>
      <c r="K32" s="11"/>
      <c r="L32" s="11"/>
      <c r="M32" s="11"/>
      <c r="N32" s="11"/>
      <c r="O32" s="11"/>
      <c r="Q32" s="29"/>
      <c r="T32" s="23"/>
      <c r="U32" s="11"/>
      <c r="V32" s="11"/>
      <c r="W32" s="11"/>
      <c r="X32" s="11"/>
      <c r="Y32" s="11"/>
      <c r="AA32" s="29"/>
    </row>
    <row r="33" spans="1:17" ht="15.75" customHeight="1">
      <c r="A33" s="41">
        <v>27</v>
      </c>
      <c r="B33" s="10" t="s">
        <v>949</v>
      </c>
      <c r="C33" s="10" t="s">
        <v>950</v>
      </c>
      <c r="D33" s="10" t="s">
        <v>951</v>
      </c>
      <c r="E33" s="10"/>
      <c r="F33" s="42"/>
      <c r="H33" s="43">
        <v>25</v>
      </c>
      <c r="J33" s="23"/>
      <c r="K33" s="11"/>
      <c r="L33" s="11"/>
      <c r="M33" s="11"/>
      <c r="N33" s="11"/>
      <c r="O33" s="11"/>
      <c r="Q33" s="29"/>
    </row>
    <row r="34" spans="1:17" ht="15.75" customHeight="1">
      <c r="A34" s="41">
        <v>28</v>
      </c>
      <c r="B34" s="10" t="s">
        <v>781</v>
      </c>
      <c r="C34" s="10" t="s">
        <v>779</v>
      </c>
      <c r="D34" s="10" t="s">
        <v>952</v>
      </c>
      <c r="E34" s="10"/>
      <c r="F34" s="42"/>
      <c r="H34" s="43">
        <v>25</v>
      </c>
      <c r="J34" s="23"/>
      <c r="K34" s="11"/>
      <c r="L34" s="11"/>
      <c r="M34" s="11"/>
      <c r="N34" s="11"/>
      <c r="O34" s="11"/>
      <c r="Q34" s="29"/>
    </row>
    <row r="35" spans="1:17" ht="15.75" customHeight="1">
      <c r="A35" s="41">
        <v>29</v>
      </c>
      <c r="B35" s="10" t="s">
        <v>953</v>
      </c>
      <c r="C35" s="10" t="s">
        <v>954</v>
      </c>
      <c r="D35" s="10" t="s">
        <v>955</v>
      </c>
      <c r="E35" s="10"/>
      <c r="F35" s="42"/>
      <c r="H35" s="43">
        <v>25</v>
      </c>
      <c r="J35" s="23"/>
      <c r="K35" s="11"/>
      <c r="L35" s="11"/>
      <c r="M35" s="11"/>
      <c r="N35" s="11"/>
      <c r="O35" s="11"/>
      <c r="Q35" s="29"/>
    </row>
    <row r="36" spans="1:17" ht="15.75" customHeight="1">
      <c r="A36" s="41">
        <v>30</v>
      </c>
      <c r="B36" s="10" t="s">
        <v>956</v>
      </c>
      <c r="C36" s="10" t="s">
        <v>957</v>
      </c>
      <c r="D36" s="10" t="s">
        <v>958</v>
      </c>
      <c r="E36" s="10"/>
      <c r="F36" s="42"/>
      <c r="H36" s="43">
        <v>25</v>
      </c>
      <c r="J36" s="23"/>
      <c r="K36" s="11"/>
      <c r="L36" s="11"/>
      <c r="M36" s="11"/>
      <c r="N36" s="11"/>
      <c r="O36" s="11"/>
      <c r="Q36" s="29"/>
    </row>
    <row r="37" spans="1:17" ht="15.75" customHeight="1">
      <c r="A37" s="41">
        <v>31</v>
      </c>
      <c r="B37" s="10" t="s">
        <v>307</v>
      </c>
      <c r="C37" s="10" t="s">
        <v>527</v>
      </c>
      <c r="D37" s="10" t="s">
        <v>298</v>
      </c>
      <c r="E37" s="10"/>
      <c r="F37" s="42"/>
      <c r="H37" s="43">
        <v>25</v>
      </c>
      <c r="J37" s="23"/>
      <c r="K37" s="11"/>
      <c r="L37" s="11"/>
      <c r="M37" s="11"/>
      <c r="N37" s="11"/>
      <c r="O37" s="11"/>
      <c r="Q37" s="29"/>
    </row>
    <row r="38" spans="1:17" ht="15.75" customHeight="1">
      <c r="A38" s="41">
        <v>32</v>
      </c>
      <c r="B38" s="10" t="s">
        <v>959</v>
      </c>
      <c r="C38" s="10" t="s">
        <v>960</v>
      </c>
      <c r="D38" s="10" t="s">
        <v>961</v>
      </c>
      <c r="E38" s="10"/>
      <c r="F38" s="42"/>
      <c r="H38" s="45">
        <v>25</v>
      </c>
      <c r="J38" s="23"/>
      <c r="K38" s="11"/>
      <c r="L38" s="11"/>
      <c r="M38" s="11"/>
      <c r="N38" s="11"/>
      <c r="O38" s="11"/>
    </row>
    <row r="39" spans="1:17" ht="15.75" customHeight="1"/>
    <row r="40" spans="1:17" ht="15.75" customHeight="1"/>
    <row r="41" spans="1:17" ht="15.75" customHeight="1"/>
    <row r="42" spans="1:17" ht="15.75" customHeight="1"/>
    <row r="43" spans="1:17" ht="15.75" customHeight="1"/>
    <row r="44" spans="1:17" ht="15.75" customHeight="1"/>
    <row r="45" spans="1:17" ht="15.75" customHeight="1"/>
    <row r="46" spans="1:17" ht="15.75" customHeight="1"/>
    <row r="47" spans="1:17" ht="15.75" customHeight="1"/>
    <row r="48" spans="1:1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V2:W2"/>
    <mergeCell ref="V4:W4"/>
    <mergeCell ref="A1:F1"/>
    <mergeCell ref="J1:O1"/>
    <mergeCell ref="T1:Y1"/>
    <mergeCell ref="C2:D2"/>
    <mergeCell ref="L2:M2"/>
    <mergeCell ref="C4:D4"/>
    <mergeCell ref="L4:M4"/>
  </mergeCells>
  <pageMargins left="0.7" right="0.7" top="0.75" bottom="0.75" header="0" footer="0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1000"/>
  <sheetViews>
    <sheetView showGridLines="0" workbookViewId="0"/>
  </sheetViews>
  <sheetFormatPr baseColWidth="10" defaultColWidth="11.1640625" defaultRowHeight="15" customHeight="1"/>
  <cols>
    <col min="1" max="1" width="14.6640625" customWidth="1"/>
    <col min="2" max="2" width="19.1640625" customWidth="1"/>
    <col min="3" max="3" width="23" customWidth="1"/>
    <col min="4" max="4" width="22.5" customWidth="1"/>
    <col min="5" max="5" width="18.83203125" customWidth="1"/>
    <col min="6" max="6" width="16" customWidth="1"/>
    <col min="7" max="7" width="10.5" customWidth="1"/>
    <col min="8" max="8" width="15.33203125" customWidth="1"/>
    <col min="9" max="9" width="10.5" customWidth="1"/>
    <col min="10" max="10" width="8.1640625" customWidth="1"/>
    <col min="11" max="11" width="27" customWidth="1"/>
    <col min="12" max="12" width="24.33203125" customWidth="1"/>
    <col min="13" max="13" width="18.1640625" customWidth="1"/>
    <col min="14" max="14" width="17.6640625" customWidth="1"/>
    <col min="15" max="15" width="20.33203125" customWidth="1"/>
    <col min="16" max="16" width="10.5" customWidth="1"/>
    <col min="17" max="17" width="16" customWidth="1"/>
    <col min="18" max="19" width="10.5" customWidth="1"/>
    <col min="20" max="20" width="7.83203125" customWidth="1"/>
    <col min="21" max="21" width="19.5" customWidth="1"/>
    <col min="22" max="22" width="19.6640625" customWidth="1"/>
    <col min="23" max="23" width="21.33203125" customWidth="1"/>
    <col min="24" max="25" width="9.83203125" customWidth="1"/>
    <col min="26" max="26" width="10.83203125" customWidth="1"/>
    <col min="27" max="27" width="15.83203125" customWidth="1"/>
    <col min="28" max="31" width="10.5" customWidth="1"/>
    <col min="32" max="32" width="7.6640625" customWidth="1"/>
    <col min="33" max="33" width="17.1640625" customWidth="1"/>
    <col min="34" max="34" width="22.1640625" customWidth="1"/>
    <col min="35" max="35" width="21.33203125" customWidth="1"/>
    <col min="36" max="40" width="10.5" customWidth="1"/>
  </cols>
  <sheetData>
    <row r="1" spans="1:39" ht="15.75" customHeight="1">
      <c r="A1" s="183" t="s">
        <v>551</v>
      </c>
      <c r="B1" s="184"/>
      <c r="C1" s="184"/>
      <c r="D1" s="184"/>
      <c r="E1" s="184"/>
      <c r="F1" s="185"/>
      <c r="J1" s="186" t="s">
        <v>552</v>
      </c>
      <c r="K1" s="184"/>
      <c r="L1" s="184"/>
      <c r="M1" s="184"/>
      <c r="N1" s="184"/>
      <c r="O1" s="185"/>
      <c r="T1" s="186" t="s">
        <v>552</v>
      </c>
      <c r="U1" s="184"/>
      <c r="V1" s="184"/>
      <c r="W1" s="184"/>
      <c r="X1" s="184"/>
      <c r="Y1" s="185"/>
      <c r="AF1" s="186" t="s">
        <v>552</v>
      </c>
      <c r="AG1" s="184"/>
      <c r="AH1" s="184"/>
      <c r="AI1" s="184"/>
      <c r="AJ1" s="184"/>
      <c r="AK1" s="185"/>
    </row>
    <row r="2" spans="1:39" ht="15.75" customHeight="1">
      <c r="C2" s="187" t="s">
        <v>962</v>
      </c>
      <c r="D2" s="185"/>
      <c r="L2" s="187" t="s">
        <v>962</v>
      </c>
      <c r="M2" s="185"/>
      <c r="V2" s="187" t="s">
        <v>962</v>
      </c>
      <c r="W2" s="185"/>
      <c r="AH2" s="187" t="s">
        <v>962</v>
      </c>
      <c r="AI2" s="185"/>
    </row>
    <row r="3" spans="1:39" ht="15.75" customHeight="1"/>
    <row r="4" spans="1:39" ht="15.75" customHeight="1">
      <c r="C4" s="188" t="s">
        <v>554</v>
      </c>
      <c r="D4" s="189"/>
      <c r="L4" s="188" t="s">
        <v>963</v>
      </c>
      <c r="M4" s="189"/>
      <c r="V4" s="188" t="s">
        <v>832</v>
      </c>
      <c r="W4" s="189"/>
      <c r="AH4" s="188" t="s">
        <v>964</v>
      </c>
      <c r="AI4" s="189"/>
    </row>
    <row r="5" spans="1:39" ht="15.75" customHeight="1"/>
    <row r="6" spans="1:39" ht="15.75" customHeight="1">
      <c r="A6" s="37"/>
      <c r="B6" s="38" t="s">
        <v>556</v>
      </c>
      <c r="C6" s="38" t="s">
        <v>557</v>
      </c>
      <c r="D6" s="38" t="s">
        <v>558</v>
      </c>
      <c r="E6" s="38" t="s">
        <v>559</v>
      </c>
      <c r="F6" s="39" t="s">
        <v>560</v>
      </c>
      <c r="H6" s="40" t="s">
        <v>561</v>
      </c>
      <c r="J6" s="37"/>
      <c r="K6" s="38" t="s">
        <v>556</v>
      </c>
      <c r="L6" s="38" t="s">
        <v>557</v>
      </c>
      <c r="M6" s="38" t="s">
        <v>558</v>
      </c>
      <c r="N6" s="38" t="s">
        <v>559</v>
      </c>
      <c r="O6" s="39" t="s">
        <v>560</v>
      </c>
      <c r="Q6" s="40" t="s">
        <v>561</v>
      </c>
      <c r="T6" s="37"/>
      <c r="U6" s="38" t="s">
        <v>556</v>
      </c>
      <c r="V6" s="38" t="s">
        <v>557</v>
      </c>
      <c r="W6" s="38" t="s">
        <v>558</v>
      </c>
      <c r="X6" s="38" t="s">
        <v>559</v>
      </c>
      <c r="Y6" s="39" t="s">
        <v>560</v>
      </c>
      <c r="AA6" s="40" t="s">
        <v>561</v>
      </c>
      <c r="AF6" s="37"/>
      <c r="AG6" s="38" t="s">
        <v>556</v>
      </c>
      <c r="AH6" s="38" t="s">
        <v>557</v>
      </c>
      <c r="AI6" s="38" t="s">
        <v>558</v>
      </c>
      <c r="AJ6" s="38" t="s">
        <v>559</v>
      </c>
      <c r="AK6" s="39" t="s">
        <v>560</v>
      </c>
      <c r="AM6" s="40" t="s">
        <v>561</v>
      </c>
    </row>
    <row r="7" spans="1:39" ht="15.75" customHeight="1">
      <c r="A7" s="41" t="s">
        <v>562</v>
      </c>
      <c r="B7" s="10" t="s">
        <v>965</v>
      </c>
      <c r="C7" s="10" t="s">
        <v>966</v>
      </c>
      <c r="D7" s="10" t="s">
        <v>967</v>
      </c>
      <c r="E7" s="10"/>
      <c r="F7" s="42"/>
      <c r="H7" s="43">
        <v>120</v>
      </c>
      <c r="J7" s="41" t="s">
        <v>562</v>
      </c>
      <c r="K7" s="10" t="s">
        <v>968</v>
      </c>
      <c r="L7" s="10" t="s">
        <v>969</v>
      </c>
      <c r="M7" s="10" t="s">
        <v>970</v>
      </c>
      <c r="N7" s="10" t="s">
        <v>971</v>
      </c>
      <c r="O7" s="42"/>
      <c r="Q7" s="43">
        <v>180</v>
      </c>
      <c r="T7" s="41" t="s">
        <v>562</v>
      </c>
      <c r="U7" s="10" t="s">
        <v>696</v>
      </c>
      <c r="V7" s="10" t="s">
        <v>169</v>
      </c>
      <c r="W7" s="10" t="s">
        <v>709</v>
      </c>
      <c r="X7" s="10"/>
      <c r="Y7" s="42"/>
      <c r="AA7" s="43">
        <v>90</v>
      </c>
      <c r="AF7" s="41" t="s">
        <v>562</v>
      </c>
      <c r="AG7" s="10" t="s">
        <v>972</v>
      </c>
      <c r="AH7" s="10" t="s">
        <v>973</v>
      </c>
      <c r="AI7" s="10"/>
      <c r="AJ7" s="10"/>
      <c r="AK7" s="42"/>
      <c r="AM7" s="43">
        <v>40</v>
      </c>
    </row>
    <row r="8" spans="1:39" ht="15.75" customHeight="1">
      <c r="A8" s="41" t="s">
        <v>563</v>
      </c>
      <c r="B8" s="10" t="s">
        <v>41</v>
      </c>
      <c r="C8" s="10" t="s">
        <v>974</v>
      </c>
      <c r="D8" s="10" t="s">
        <v>975</v>
      </c>
      <c r="E8" s="10"/>
      <c r="F8" s="42"/>
      <c r="H8" s="43">
        <v>115</v>
      </c>
      <c r="I8" s="44"/>
      <c r="J8" s="41" t="s">
        <v>563</v>
      </c>
      <c r="K8" s="10" t="s">
        <v>976</v>
      </c>
      <c r="L8" s="10" t="s">
        <v>977</v>
      </c>
      <c r="M8" s="10" t="s">
        <v>978</v>
      </c>
      <c r="N8" s="10" t="s">
        <v>979</v>
      </c>
      <c r="O8" s="42"/>
      <c r="Q8" s="43">
        <v>175</v>
      </c>
      <c r="T8" s="41" t="s">
        <v>563</v>
      </c>
      <c r="U8" s="10" t="s">
        <v>980</v>
      </c>
      <c r="V8" s="10" t="s">
        <v>981</v>
      </c>
      <c r="W8" s="10" t="s">
        <v>982</v>
      </c>
      <c r="X8" s="10"/>
      <c r="Y8" s="42"/>
      <c r="AA8" s="43">
        <v>80</v>
      </c>
      <c r="AF8" s="41" t="s">
        <v>563</v>
      </c>
      <c r="AG8" s="10" t="s">
        <v>983</v>
      </c>
      <c r="AH8" s="10" t="s">
        <v>984</v>
      </c>
      <c r="AI8" s="10"/>
      <c r="AJ8" s="10"/>
      <c r="AK8" s="42"/>
      <c r="AM8" s="43">
        <v>30</v>
      </c>
    </row>
    <row r="9" spans="1:39" ht="15.75" customHeight="1">
      <c r="A9" s="41" t="s">
        <v>564</v>
      </c>
      <c r="B9" s="10" t="s">
        <v>7</v>
      </c>
      <c r="C9" s="10" t="s">
        <v>165</v>
      </c>
      <c r="D9" s="10" t="s">
        <v>620</v>
      </c>
      <c r="E9" s="10"/>
      <c r="F9" s="42"/>
      <c r="H9" s="43">
        <v>110</v>
      </c>
      <c r="J9" s="41" t="s">
        <v>564</v>
      </c>
      <c r="K9" s="10" t="s">
        <v>965</v>
      </c>
      <c r="L9" s="10" t="s">
        <v>985</v>
      </c>
      <c r="M9" s="10" t="s">
        <v>986</v>
      </c>
      <c r="N9" s="10" t="s">
        <v>967</v>
      </c>
      <c r="O9" s="42"/>
      <c r="Q9" s="43">
        <v>170</v>
      </c>
      <c r="T9" s="41" t="s">
        <v>564</v>
      </c>
      <c r="U9" s="10" t="s">
        <v>689</v>
      </c>
      <c r="V9" s="10" t="s">
        <v>164</v>
      </c>
      <c r="W9" s="10" t="s">
        <v>691</v>
      </c>
      <c r="X9" s="10"/>
      <c r="Y9" s="42"/>
      <c r="AA9" s="43">
        <v>70</v>
      </c>
      <c r="AF9" s="41" t="s">
        <v>564</v>
      </c>
      <c r="AG9" s="10" t="s">
        <v>987</v>
      </c>
      <c r="AH9" s="10" t="s">
        <v>988</v>
      </c>
      <c r="AI9" s="10"/>
      <c r="AJ9" s="10"/>
      <c r="AK9" s="42"/>
      <c r="AM9" s="43">
        <v>20</v>
      </c>
    </row>
    <row r="10" spans="1:39" ht="15.75" customHeight="1">
      <c r="A10" s="41">
        <v>4</v>
      </c>
      <c r="B10" s="10" t="s">
        <v>373</v>
      </c>
      <c r="C10" s="10" t="s">
        <v>989</v>
      </c>
      <c r="D10" s="10" t="s">
        <v>990</v>
      </c>
      <c r="E10" s="10"/>
      <c r="F10" s="42"/>
      <c r="H10" s="43">
        <v>105</v>
      </c>
      <c r="J10" s="41">
        <v>4</v>
      </c>
      <c r="K10" s="10" t="s">
        <v>696</v>
      </c>
      <c r="L10" s="10" t="s">
        <v>974</v>
      </c>
      <c r="M10" s="10" t="s">
        <v>41</v>
      </c>
      <c r="N10" s="10" t="s">
        <v>515</v>
      </c>
      <c r="O10" s="42"/>
      <c r="Q10" s="43">
        <v>165</v>
      </c>
      <c r="T10" s="41">
        <v>4</v>
      </c>
      <c r="U10" s="10" t="s">
        <v>991</v>
      </c>
      <c r="V10" s="10" t="s">
        <v>992</v>
      </c>
      <c r="W10" s="10" t="s">
        <v>993</v>
      </c>
      <c r="X10" s="10"/>
      <c r="Y10" s="42"/>
      <c r="AA10" s="43">
        <v>60</v>
      </c>
      <c r="AF10" s="41">
        <v>4</v>
      </c>
      <c r="AG10" s="10" t="s">
        <v>994</v>
      </c>
      <c r="AH10" s="10" t="s">
        <v>995</v>
      </c>
      <c r="AI10" s="10"/>
      <c r="AJ10" s="10"/>
      <c r="AK10" s="42"/>
      <c r="AM10" s="45">
        <v>10</v>
      </c>
    </row>
    <row r="11" spans="1:39" ht="15.75" customHeight="1">
      <c r="A11" s="41">
        <v>5</v>
      </c>
      <c r="B11" s="11" t="s">
        <v>996</v>
      </c>
      <c r="C11" s="11" t="s">
        <v>997</v>
      </c>
      <c r="D11" s="11" t="s">
        <v>998</v>
      </c>
      <c r="E11" s="10"/>
      <c r="F11" s="42"/>
      <c r="H11" s="43">
        <v>100</v>
      </c>
      <c r="J11" s="41">
        <v>5</v>
      </c>
      <c r="K11" s="10" t="s">
        <v>165</v>
      </c>
      <c r="L11" s="10" t="s">
        <v>8</v>
      </c>
      <c r="M11" s="10" t="s">
        <v>169</v>
      </c>
      <c r="N11" s="10" t="s">
        <v>7</v>
      </c>
      <c r="O11" s="42"/>
      <c r="Q11" s="43">
        <v>160</v>
      </c>
      <c r="T11" s="41">
        <v>5</v>
      </c>
      <c r="U11" s="10" t="s">
        <v>999</v>
      </c>
      <c r="V11" s="10" t="s">
        <v>1000</v>
      </c>
      <c r="W11" s="10" t="s">
        <v>1001</v>
      </c>
      <c r="X11" s="10"/>
      <c r="Y11" s="42"/>
      <c r="AA11" s="43">
        <v>50</v>
      </c>
      <c r="AF11" s="23"/>
      <c r="AG11" s="11"/>
      <c r="AH11" s="11"/>
      <c r="AI11" s="11"/>
      <c r="AJ11" s="11"/>
      <c r="AK11" s="11"/>
    </row>
    <row r="12" spans="1:39" ht="15.75" customHeight="1">
      <c r="A12" s="41">
        <v>6</v>
      </c>
      <c r="B12" s="10" t="s">
        <v>1002</v>
      </c>
      <c r="C12" s="10" t="s">
        <v>1003</v>
      </c>
      <c r="D12" s="10" t="s">
        <v>1004</v>
      </c>
      <c r="E12" s="10"/>
      <c r="F12" s="42"/>
      <c r="H12" s="43">
        <v>95</v>
      </c>
      <c r="J12" s="41">
        <v>6</v>
      </c>
      <c r="K12" s="10" t="s">
        <v>251</v>
      </c>
      <c r="L12" s="10" t="s">
        <v>684</v>
      </c>
      <c r="M12" s="10" t="s">
        <v>681</v>
      </c>
      <c r="N12" s="10" t="s">
        <v>253</v>
      </c>
      <c r="O12" s="42"/>
      <c r="Q12" s="43">
        <v>155</v>
      </c>
      <c r="T12" s="41">
        <v>6</v>
      </c>
      <c r="U12" s="10" t="s">
        <v>1005</v>
      </c>
      <c r="V12" s="10" t="s">
        <v>1006</v>
      </c>
      <c r="W12" s="10" t="s">
        <v>1007</v>
      </c>
      <c r="X12" s="10"/>
      <c r="Y12" s="42"/>
      <c r="AA12" s="43">
        <v>40</v>
      </c>
      <c r="AF12" s="23"/>
      <c r="AG12" s="11"/>
      <c r="AH12" s="11"/>
      <c r="AI12" s="11"/>
      <c r="AJ12" s="11"/>
      <c r="AK12" s="11"/>
      <c r="AM12" s="29"/>
    </row>
    <row r="13" spans="1:39" ht="15.75" customHeight="1">
      <c r="A13" s="41">
        <v>7</v>
      </c>
      <c r="B13" s="10" t="s">
        <v>380</v>
      </c>
      <c r="C13" s="10" t="s">
        <v>515</v>
      </c>
      <c r="D13" s="10" t="s">
        <v>1008</v>
      </c>
      <c r="E13" s="10"/>
      <c r="F13" s="42"/>
      <c r="H13" s="43">
        <v>90</v>
      </c>
      <c r="J13" s="41">
        <v>7</v>
      </c>
      <c r="K13" s="10" t="s">
        <v>1009</v>
      </c>
      <c r="L13" s="10" t="s">
        <v>172</v>
      </c>
      <c r="M13" s="10" t="s">
        <v>625</v>
      </c>
      <c r="N13" s="10"/>
      <c r="O13" s="42"/>
      <c r="Q13" s="43">
        <v>150</v>
      </c>
      <c r="T13" s="41">
        <v>7</v>
      </c>
      <c r="U13" s="10" t="s">
        <v>1010</v>
      </c>
      <c r="V13" s="10" t="s">
        <v>1011</v>
      </c>
      <c r="W13" s="10" t="s">
        <v>1012</v>
      </c>
      <c r="X13" s="10"/>
      <c r="Y13" s="42"/>
      <c r="AA13" s="43">
        <v>30</v>
      </c>
      <c r="AF13" s="23"/>
      <c r="AG13" s="11"/>
      <c r="AH13" s="11"/>
      <c r="AI13" s="11"/>
      <c r="AJ13" s="11"/>
      <c r="AK13" s="11"/>
      <c r="AM13" s="29"/>
    </row>
    <row r="14" spans="1:39" ht="15.75" customHeight="1">
      <c r="A14" s="41">
        <v>8</v>
      </c>
      <c r="B14" s="10" t="s">
        <v>720</v>
      </c>
      <c r="C14" s="10" t="s">
        <v>1013</v>
      </c>
      <c r="D14" s="10" t="s">
        <v>1014</v>
      </c>
      <c r="E14" s="10"/>
      <c r="F14" s="42"/>
      <c r="H14" s="43">
        <v>85</v>
      </c>
      <c r="J14" s="41">
        <v>8</v>
      </c>
      <c r="K14" s="10" t="s">
        <v>975</v>
      </c>
      <c r="L14" s="10" t="s">
        <v>679</v>
      </c>
      <c r="M14" s="10" t="s">
        <v>1015</v>
      </c>
      <c r="N14" s="10" t="s">
        <v>1016</v>
      </c>
      <c r="O14" s="42"/>
      <c r="Q14" s="43">
        <v>145</v>
      </c>
      <c r="T14" s="41">
        <v>8</v>
      </c>
      <c r="U14" s="10" t="s">
        <v>1017</v>
      </c>
      <c r="V14" s="10" t="s">
        <v>1018</v>
      </c>
      <c r="W14" s="10" t="s">
        <v>1019</v>
      </c>
      <c r="X14" s="10"/>
      <c r="Y14" s="42"/>
      <c r="AA14" s="43">
        <v>20</v>
      </c>
      <c r="AF14" s="23"/>
      <c r="AG14" s="11"/>
      <c r="AH14" s="11"/>
      <c r="AI14" s="11"/>
      <c r="AJ14" s="11"/>
      <c r="AK14" s="11"/>
      <c r="AM14" s="29"/>
    </row>
    <row r="15" spans="1:39" ht="15.75" customHeight="1">
      <c r="A15" s="41">
        <v>9</v>
      </c>
      <c r="B15" s="10" t="s">
        <v>1020</v>
      </c>
      <c r="C15" s="10" t="s">
        <v>1021</v>
      </c>
      <c r="D15" s="10" t="s">
        <v>1022</v>
      </c>
      <c r="E15" s="10"/>
      <c r="F15" s="42"/>
      <c r="H15" s="43">
        <v>80</v>
      </c>
      <c r="J15" s="41">
        <v>9</v>
      </c>
      <c r="K15" s="10" t="s">
        <v>1023</v>
      </c>
      <c r="L15" s="10" t="s">
        <v>1024</v>
      </c>
      <c r="M15" s="10" t="s">
        <v>1025</v>
      </c>
      <c r="N15" s="10" t="s">
        <v>1026</v>
      </c>
      <c r="O15" s="42"/>
      <c r="Q15" s="43">
        <v>140</v>
      </c>
      <c r="T15" s="95">
        <v>9</v>
      </c>
      <c r="U15" s="33" t="s">
        <v>1027</v>
      </c>
      <c r="V15" s="33" t="s">
        <v>1028</v>
      </c>
      <c r="W15" s="33" t="s">
        <v>1029</v>
      </c>
      <c r="X15" s="33"/>
      <c r="Y15" s="96"/>
      <c r="AA15" s="45">
        <v>10</v>
      </c>
      <c r="AF15" s="186" t="s">
        <v>552</v>
      </c>
      <c r="AG15" s="184"/>
      <c r="AH15" s="184"/>
      <c r="AI15" s="184"/>
      <c r="AJ15" s="184"/>
      <c r="AK15" s="185"/>
    </row>
    <row r="16" spans="1:39" ht="15.75" customHeight="1">
      <c r="A16" s="41">
        <v>10</v>
      </c>
      <c r="B16" s="10" t="s">
        <v>10</v>
      </c>
      <c r="C16" s="10" t="s">
        <v>528</v>
      </c>
      <c r="D16" s="10" t="s">
        <v>1030</v>
      </c>
      <c r="E16" s="10"/>
      <c r="F16" s="42"/>
      <c r="H16" s="43">
        <v>75</v>
      </c>
      <c r="J16" s="41">
        <v>10</v>
      </c>
      <c r="K16" s="10" t="s">
        <v>10</v>
      </c>
      <c r="L16" s="10" t="s">
        <v>380</v>
      </c>
      <c r="M16" s="10" t="s">
        <v>528</v>
      </c>
      <c r="N16" s="10" t="s">
        <v>62</v>
      </c>
      <c r="O16" s="42"/>
      <c r="Q16" s="43">
        <v>135</v>
      </c>
      <c r="T16" s="93"/>
      <c r="U16" s="33"/>
      <c r="V16" s="33"/>
      <c r="W16" s="33"/>
      <c r="X16" s="33"/>
      <c r="Y16" s="33"/>
      <c r="AH16" s="187" t="s">
        <v>962</v>
      </c>
      <c r="AI16" s="185"/>
    </row>
    <row r="17" spans="1:39" ht="15.75" customHeight="1">
      <c r="A17" s="41">
        <v>11</v>
      </c>
      <c r="B17" s="10" t="s">
        <v>1031</v>
      </c>
      <c r="C17" s="10" t="s">
        <v>1032</v>
      </c>
      <c r="D17" s="10" t="s">
        <v>1033</v>
      </c>
      <c r="E17" s="10"/>
      <c r="F17" s="42"/>
      <c r="H17" s="43">
        <v>70</v>
      </c>
      <c r="J17" s="41">
        <v>11</v>
      </c>
      <c r="K17" s="10" t="s">
        <v>1034</v>
      </c>
      <c r="L17" s="10" t="s">
        <v>1035</v>
      </c>
      <c r="M17" s="10" t="s">
        <v>1036</v>
      </c>
      <c r="N17" s="10" t="s">
        <v>1037</v>
      </c>
      <c r="O17" s="42"/>
      <c r="Q17" s="43">
        <v>130</v>
      </c>
      <c r="T17" s="23"/>
      <c r="U17" s="11"/>
      <c r="V17" s="11"/>
      <c r="W17" s="11"/>
      <c r="X17" s="11"/>
      <c r="Y17" s="11"/>
      <c r="AA17" s="29"/>
    </row>
    <row r="18" spans="1:39" ht="15.75" customHeight="1">
      <c r="A18" s="41">
        <v>12</v>
      </c>
      <c r="B18" s="10" t="s">
        <v>1038</v>
      </c>
      <c r="C18" s="10" t="s">
        <v>823</v>
      </c>
      <c r="D18" s="10" t="s">
        <v>1039</v>
      </c>
      <c r="E18" s="10"/>
      <c r="F18" s="42"/>
      <c r="H18" s="43">
        <v>65</v>
      </c>
      <c r="J18" s="41">
        <v>12</v>
      </c>
      <c r="K18" s="10" t="s">
        <v>1040</v>
      </c>
      <c r="L18" s="10" t="s">
        <v>989</v>
      </c>
      <c r="M18" s="10" t="s">
        <v>990</v>
      </c>
      <c r="N18" s="10" t="s">
        <v>373</v>
      </c>
      <c r="O18" s="42"/>
      <c r="Q18" s="43">
        <v>125</v>
      </c>
      <c r="T18" s="23"/>
      <c r="U18" s="11"/>
      <c r="V18" s="11"/>
      <c r="W18" s="11"/>
      <c r="X18" s="11"/>
      <c r="Y18" s="11"/>
      <c r="AA18" s="29"/>
      <c r="AH18" s="188" t="s">
        <v>1041</v>
      </c>
      <c r="AI18" s="189"/>
    </row>
    <row r="19" spans="1:39" ht="15.75" customHeight="1">
      <c r="A19" s="41">
        <v>13</v>
      </c>
      <c r="B19" s="10" t="s">
        <v>455</v>
      </c>
      <c r="C19" s="10" t="s">
        <v>721</v>
      </c>
      <c r="D19" s="10" t="s">
        <v>1042</v>
      </c>
      <c r="E19" s="10"/>
      <c r="F19" s="42"/>
      <c r="H19" s="43">
        <v>60</v>
      </c>
      <c r="J19" s="41">
        <v>13</v>
      </c>
      <c r="K19" s="10" t="s">
        <v>1043</v>
      </c>
      <c r="L19" s="10" t="s">
        <v>1044</v>
      </c>
      <c r="M19" s="10" t="s">
        <v>391</v>
      </c>
      <c r="N19" s="10" t="s">
        <v>1045</v>
      </c>
      <c r="O19" s="42"/>
      <c r="Q19" s="43">
        <v>120</v>
      </c>
      <c r="T19" s="23"/>
      <c r="U19" s="11"/>
      <c r="V19" s="11"/>
      <c r="W19" s="11"/>
      <c r="X19" s="11"/>
      <c r="Y19" s="11"/>
      <c r="AA19" s="29"/>
    </row>
    <row r="20" spans="1:39" ht="15.75" customHeight="1">
      <c r="A20" s="41">
        <v>14</v>
      </c>
      <c r="B20" s="10" t="s">
        <v>1046</v>
      </c>
      <c r="C20" s="10" t="s">
        <v>1047</v>
      </c>
      <c r="D20" s="10" t="s">
        <v>1048</v>
      </c>
      <c r="E20" s="10"/>
      <c r="F20" s="42"/>
      <c r="H20" s="43">
        <v>55</v>
      </c>
      <c r="J20" s="41">
        <v>14</v>
      </c>
      <c r="K20" s="10" t="s">
        <v>1012</v>
      </c>
      <c r="L20" s="10" t="s">
        <v>455</v>
      </c>
      <c r="M20" s="10" t="s">
        <v>61</v>
      </c>
      <c r="N20" s="10" t="s">
        <v>1049</v>
      </c>
      <c r="O20" s="42"/>
      <c r="Q20" s="43">
        <v>115</v>
      </c>
      <c r="T20" s="23"/>
      <c r="U20" s="11"/>
      <c r="V20" s="11"/>
      <c r="W20" s="11"/>
      <c r="X20" s="11"/>
      <c r="Y20" s="11"/>
      <c r="AA20" s="29"/>
      <c r="AF20" s="37"/>
      <c r="AG20" s="38" t="s">
        <v>556</v>
      </c>
      <c r="AH20" s="38" t="s">
        <v>557</v>
      </c>
      <c r="AI20" s="38" t="s">
        <v>558</v>
      </c>
      <c r="AJ20" s="38" t="s">
        <v>559</v>
      </c>
      <c r="AK20" s="39" t="s">
        <v>560</v>
      </c>
      <c r="AM20" s="40" t="s">
        <v>561</v>
      </c>
    </row>
    <row r="21" spans="1:39" ht="15.75" customHeight="1">
      <c r="A21" s="41">
        <v>15</v>
      </c>
      <c r="B21" s="10" t="s">
        <v>1050</v>
      </c>
      <c r="C21" s="10" t="s">
        <v>1051</v>
      </c>
      <c r="D21" s="10" t="s">
        <v>1052</v>
      </c>
      <c r="E21" s="10"/>
      <c r="F21" s="42"/>
      <c r="H21" s="43">
        <v>50</v>
      </c>
      <c r="J21" s="41">
        <v>15</v>
      </c>
      <c r="K21" s="10" t="s">
        <v>1053</v>
      </c>
      <c r="L21" s="10" t="s">
        <v>1054</v>
      </c>
      <c r="M21" s="10" t="s">
        <v>1055</v>
      </c>
      <c r="N21" s="10" t="s">
        <v>1056</v>
      </c>
      <c r="O21" s="42"/>
      <c r="Q21" s="43">
        <v>110</v>
      </c>
      <c r="T21" s="23"/>
      <c r="U21" s="11"/>
      <c r="V21" s="11"/>
      <c r="W21" s="11"/>
      <c r="X21" s="11"/>
      <c r="Y21" s="11"/>
      <c r="AA21" s="29"/>
      <c r="AF21" s="41" t="s">
        <v>562</v>
      </c>
      <c r="AG21" s="10" t="s">
        <v>380</v>
      </c>
      <c r="AH21" s="10" t="s">
        <v>7</v>
      </c>
      <c r="AI21" s="10"/>
      <c r="AJ21" s="10"/>
      <c r="AK21" s="42"/>
      <c r="AM21" s="43">
        <v>50</v>
      </c>
    </row>
    <row r="22" spans="1:39" ht="15.75" customHeight="1">
      <c r="A22" s="41">
        <v>16</v>
      </c>
      <c r="B22" s="10" t="s">
        <v>1057</v>
      </c>
      <c r="C22" s="10" t="s">
        <v>1058</v>
      </c>
      <c r="D22" s="10" t="s">
        <v>1059</v>
      </c>
      <c r="E22" s="10"/>
      <c r="F22" s="42"/>
      <c r="H22" s="43">
        <v>45</v>
      </c>
      <c r="J22" s="41">
        <v>16</v>
      </c>
      <c r="K22" s="10" t="s">
        <v>1060</v>
      </c>
      <c r="L22" s="10" t="s">
        <v>1061</v>
      </c>
      <c r="M22" s="10" t="s">
        <v>1062</v>
      </c>
      <c r="N22" s="10" t="s">
        <v>1063</v>
      </c>
      <c r="O22" s="42"/>
      <c r="Q22" s="43">
        <v>105</v>
      </c>
      <c r="T22" s="23"/>
      <c r="U22" s="11"/>
      <c r="V22" s="11"/>
      <c r="W22" s="11"/>
      <c r="X22" s="11"/>
      <c r="Y22" s="11"/>
      <c r="AA22" s="29"/>
      <c r="AF22" s="41" t="s">
        <v>563</v>
      </c>
      <c r="AG22" s="10" t="s">
        <v>10</v>
      </c>
      <c r="AH22" s="10" t="s">
        <v>1030</v>
      </c>
      <c r="AI22" s="10"/>
      <c r="AJ22" s="10"/>
      <c r="AK22" s="42"/>
      <c r="AM22" s="43">
        <v>45</v>
      </c>
    </row>
    <row r="23" spans="1:39" ht="15.75" customHeight="1">
      <c r="A23" s="41">
        <v>17</v>
      </c>
      <c r="B23" s="10" t="s">
        <v>1064</v>
      </c>
      <c r="C23" s="10" t="s">
        <v>694</v>
      </c>
      <c r="D23" s="10" t="s">
        <v>695</v>
      </c>
      <c r="E23" s="10"/>
      <c r="F23" s="42"/>
      <c r="H23" s="43">
        <v>40</v>
      </c>
      <c r="J23" s="41">
        <v>17</v>
      </c>
      <c r="K23" s="10" t="s">
        <v>1031</v>
      </c>
      <c r="L23" s="10" t="s">
        <v>993</v>
      </c>
      <c r="M23" s="10" t="s">
        <v>1065</v>
      </c>
      <c r="N23" s="10" t="s">
        <v>1033</v>
      </c>
      <c r="O23" s="42"/>
      <c r="Q23" s="43">
        <v>100</v>
      </c>
      <c r="T23" s="23"/>
      <c r="U23" s="11"/>
      <c r="V23" s="11"/>
      <c r="W23" s="11"/>
      <c r="X23" s="11"/>
      <c r="Y23" s="11"/>
      <c r="AA23" s="29"/>
      <c r="AF23" s="41" t="s">
        <v>564</v>
      </c>
      <c r="AG23" s="10" t="s">
        <v>979</v>
      </c>
      <c r="AH23" s="10" t="s">
        <v>1066</v>
      </c>
      <c r="AI23" s="10"/>
      <c r="AJ23" s="10"/>
      <c r="AK23" s="42"/>
      <c r="AM23" s="43">
        <v>40</v>
      </c>
    </row>
    <row r="24" spans="1:39" ht="15.75" customHeight="1">
      <c r="A24" s="41">
        <v>18</v>
      </c>
      <c r="B24" s="10" t="s">
        <v>212</v>
      </c>
      <c r="C24" s="10" t="s">
        <v>391</v>
      </c>
      <c r="D24" s="10" t="s">
        <v>1045</v>
      </c>
      <c r="E24" s="10"/>
      <c r="F24" s="42"/>
      <c r="H24" s="43">
        <v>35</v>
      </c>
      <c r="J24" s="41">
        <v>18</v>
      </c>
      <c r="K24" s="10" t="s">
        <v>546</v>
      </c>
      <c r="L24" s="10" t="s">
        <v>547</v>
      </c>
      <c r="M24" s="10" t="s">
        <v>1067</v>
      </c>
      <c r="N24" s="10" t="s">
        <v>1068</v>
      </c>
      <c r="O24" s="42"/>
      <c r="Q24" s="43">
        <v>95</v>
      </c>
      <c r="T24" s="23"/>
      <c r="U24" s="11"/>
      <c r="V24" s="11"/>
      <c r="W24" s="11"/>
      <c r="X24" s="11"/>
      <c r="Y24" s="11"/>
      <c r="AA24" s="29"/>
      <c r="AF24" s="41">
        <v>4</v>
      </c>
      <c r="AG24" s="10" t="s">
        <v>1014</v>
      </c>
      <c r="AH24" s="10" t="s">
        <v>1069</v>
      </c>
      <c r="AI24" s="10"/>
      <c r="AJ24" s="10"/>
      <c r="AK24" s="42"/>
      <c r="AM24" s="43">
        <v>35</v>
      </c>
    </row>
    <row r="25" spans="1:39" ht="15.75" customHeight="1">
      <c r="A25" s="41">
        <v>19</v>
      </c>
      <c r="B25" s="10" t="s">
        <v>155</v>
      </c>
      <c r="C25" s="10" t="s">
        <v>1070</v>
      </c>
      <c r="D25" s="10" t="s">
        <v>1071</v>
      </c>
      <c r="E25" s="10"/>
      <c r="F25" s="42"/>
      <c r="H25" s="43">
        <v>30</v>
      </c>
      <c r="J25" s="41">
        <v>19</v>
      </c>
      <c r="K25" s="10" t="s">
        <v>1072</v>
      </c>
      <c r="L25" s="10" t="s">
        <v>1073</v>
      </c>
      <c r="M25" s="10" t="s">
        <v>1074</v>
      </c>
      <c r="N25" s="10" t="s">
        <v>998</v>
      </c>
      <c r="O25" s="42"/>
      <c r="Q25" s="43">
        <v>90</v>
      </c>
      <c r="T25" s="23"/>
      <c r="U25" s="11"/>
      <c r="V25" s="11"/>
      <c r="W25" s="11"/>
      <c r="X25" s="11"/>
      <c r="Y25" s="11"/>
      <c r="AA25" s="29"/>
      <c r="AF25" s="41">
        <v>5</v>
      </c>
      <c r="AG25" s="10" t="s">
        <v>1075</v>
      </c>
      <c r="AH25" s="10" t="s">
        <v>212</v>
      </c>
      <c r="AI25" s="10"/>
      <c r="AJ25" s="10"/>
      <c r="AK25" s="42"/>
      <c r="AM25" s="43">
        <v>30</v>
      </c>
    </row>
    <row r="26" spans="1:39" ht="15.75" customHeight="1">
      <c r="A26" s="41">
        <v>20</v>
      </c>
      <c r="B26" s="10" t="s">
        <v>1076</v>
      </c>
      <c r="C26" s="10" t="s">
        <v>1077</v>
      </c>
      <c r="D26" s="10" t="s">
        <v>1078</v>
      </c>
      <c r="E26" s="10"/>
      <c r="F26" s="42"/>
      <c r="H26" s="43">
        <v>25</v>
      </c>
      <c r="J26" s="41">
        <v>20</v>
      </c>
      <c r="K26" s="10" t="s">
        <v>1079</v>
      </c>
      <c r="L26" s="10" t="s">
        <v>1080</v>
      </c>
      <c r="M26" s="10" t="s">
        <v>1081</v>
      </c>
      <c r="N26" s="10" t="s">
        <v>1082</v>
      </c>
      <c r="O26" s="42"/>
      <c r="Q26" s="43">
        <v>85</v>
      </c>
      <c r="T26" s="23"/>
      <c r="U26" s="11"/>
      <c r="V26" s="11"/>
      <c r="W26" s="11"/>
      <c r="X26" s="11"/>
      <c r="Y26" s="11"/>
      <c r="AA26" s="29"/>
      <c r="AF26" s="41">
        <v>6</v>
      </c>
      <c r="AG26" s="10" t="s">
        <v>546</v>
      </c>
      <c r="AH26" s="10" t="s">
        <v>547</v>
      </c>
      <c r="AI26" s="10"/>
      <c r="AJ26" s="10"/>
      <c r="AK26" s="42"/>
      <c r="AM26" s="43">
        <v>25</v>
      </c>
    </row>
    <row r="27" spans="1:39" ht="15.75" customHeight="1">
      <c r="A27" s="41">
        <v>21</v>
      </c>
      <c r="B27" s="10" t="s">
        <v>1083</v>
      </c>
      <c r="C27" s="10" t="s">
        <v>1084</v>
      </c>
      <c r="D27" s="10" t="s">
        <v>1085</v>
      </c>
      <c r="E27" s="10"/>
      <c r="F27" s="42"/>
      <c r="H27" s="43">
        <v>20</v>
      </c>
      <c r="J27" s="41">
        <v>21</v>
      </c>
      <c r="K27" s="10" t="s">
        <v>1086</v>
      </c>
      <c r="L27" s="10" t="s">
        <v>824</v>
      </c>
      <c r="M27" s="10" t="s">
        <v>1087</v>
      </c>
      <c r="N27" s="10" t="s">
        <v>1088</v>
      </c>
      <c r="O27" s="42"/>
      <c r="Q27" s="43">
        <v>80</v>
      </c>
      <c r="T27" s="23"/>
      <c r="U27" s="11"/>
      <c r="V27" s="11"/>
      <c r="W27" s="11"/>
      <c r="X27" s="11"/>
      <c r="Y27" s="11"/>
      <c r="AA27" s="29"/>
      <c r="AF27" s="41">
        <v>7</v>
      </c>
      <c r="AG27" s="10" t="s">
        <v>1005</v>
      </c>
      <c r="AH27" s="10" t="s">
        <v>1065</v>
      </c>
      <c r="AI27" s="10"/>
      <c r="AJ27" s="10"/>
      <c r="AK27" s="42"/>
      <c r="AM27" s="43">
        <v>20</v>
      </c>
    </row>
    <row r="28" spans="1:39" ht="15.75" customHeight="1">
      <c r="A28" s="41">
        <v>22</v>
      </c>
      <c r="B28" s="10" t="s">
        <v>1089</v>
      </c>
      <c r="C28" s="10" t="s">
        <v>394</v>
      </c>
      <c r="D28" s="10" t="s">
        <v>1090</v>
      </c>
      <c r="E28" s="10"/>
      <c r="F28" s="42"/>
      <c r="H28" s="43">
        <v>15</v>
      </c>
      <c r="J28" s="41">
        <v>22</v>
      </c>
      <c r="K28" s="10" t="s">
        <v>1091</v>
      </c>
      <c r="L28" s="10" t="s">
        <v>444</v>
      </c>
      <c r="M28" s="10" t="s">
        <v>1092</v>
      </c>
      <c r="N28" s="10"/>
      <c r="O28" s="42"/>
      <c r="Q28" s="43">
        <v>75</v>
      </c>
      <c r="T28" s="23"/>
      <c r="U28" s="11"/>
      <c r="V28" s="11"/>
      <c r="W28" s="11"/>
      <c r="X28" s="11"/>
      <c r="Y28" s="11"/>
      <c r="AA28" s="29"/>
      <c r="AF28" s="41">
        <v>8</v>
      </c>
      <c r="AG28" s="10" t="s">
        <v>459</v>
      </c>
      <c r="AH28" s="10" t="s">
        <v>1093</v>
      </c>
      <c r="AI28" s="10"/>
      <c r="AJ28" s="10"/>
      <c r="AK28" s="42"/>
      <c r="AM28" s="43">
        <v>15</v>
      </c>
    </row>
    <row r="29" spans="1:39" ht="15.75" customHeight="1">
      <c r="A29" s="41">
        <v>23</v>
      </c>
      <c r="B29" s="10" t="s">
        <v>718</v>
      </c>
      <c r="C29" s="10" t="s">
        <v>735</v>
      </c>
      <c r="D29" s="10" t="s">
        <v>744</v>
      </c>
      <c r="E29" s="10"/>
      <c r="F29" s="42"/>
      <c r="H29" s="43">
        <v>10</v>
      </c>
      <c r="J29" s="41">
        <v>23</v>
      </c>
      <c r="K29" s="10" t="s">
        <v>1094</v>
      </c>
      <c r="L29" s="10" t="s">
        <v>1095</v>
      </c>
      <c r="M29" s="10" t="s">
        <v>1096</v>
      </c>
      <c r="N29" s="10" t="s">
        <v>1097</v>
      </c>
      <c r="O29" s="42"/>
      <c r="Q29" s="43">
        <v>70</v>
      </c>
      <c r="T29" s="23"/>
      <c r="U29" s="11"/>
      <c r="V29" s="11"/>
      <c r="W29" s="11"/>
      <c r="X29" s="11"/>
      <c r="Y29" s="11"/>
      <c r="AA29" s="29"/>
      <c r="AF29" s="41">
        <v>9</v>
      </c>
      <c r="AG29" s="10"/>
      <c r="AH29" s="10"/>
      <c r="AI29" s="10"/>
      <c r="AJ29" s="10"/>
      <c r="AK29" s="42"/>
      <c r="AM29" s="43">
        <v>10</v>
      </c>
    </row>
    <row r="30" spans="1:39" ht="15.75" customHeight="1">
      <c r="A30" s="95">
        <v>24</v>
      </c>
      <c r="B30" s="33" t="s">
        <v>680</v>
      </c>
      <c r="C30" s="33" t="s">
        <v>1098</v>
      </c>
      <c r="D30" s="33" t="s">
        <v>1099</v>
      </c>
      <c r="E30" s="33"/>
      <c r="F30" s="96"/>
      <c r="H30" s="45">
        <v>5</v>
      </c>
      <c r="J30" s="41">
        <v>24</v>
      </c>
      <c r="K30" s="10" t="s">
        <v>686</v>
      </c>
      <c r="L30" s="10" t="s">
        <v>685</v>
      </c>
      <c r="M30" s="10" t="s">
        <v>1100</v>
      </c>
      <c r="N30" s="10" t="s">
        <v>1101</v>
      </c>
      <c r="O30" s="42"/>
      <c r="Q30" s="43">
        <v>65</v>
      </c>
      <c r="T30" s="23"/>
      <c r="U30" s="11"/>
      <c r="V30" s="11"/>
      <c r="W30" s="11"/>
      <c r="X30" s="11"/>
      <c r="Y30" s="11"/>
      <c r="AA30" s="29"/>
      <c r="AF30" s="41">
        <v>10</v>
      </c>
      <c r="AG30" s="10" t="s">
        <v>1102</v>
      </c>
      <c r="AH30" s="10" t="s">
        <v>1103</v>
      </c>
      <c r="AI30" s="10"/>
      <c r="AJ30" s="10"/>
      <c r="AK30" s="42"/>
      <c r="AM30" s="45">
        <v>5</v>
      </c>
    </row>
    <row r="31" spans="1:39" ht="15.75" customHeight="1">
      <c r="A31" s="93"/>
      <c r="B31" s="33"/>
      <c r="C31" s="33"/>
      <c r="D31" s="33"/>
      <c r="E31" s="33"/>
      <c r="F31" s="33"/>
      <c r="H31" s="94"/>
      <c r="J31" s="41">
        <v>25</v>
      </c>
      <c r="K31" s="10" t="s">
        <v>720</v>
      </c>
      <c r="L31" s="10" t="s">
        <v>1104</v>
      </c>
      <c r="M31" s="10" t="s">
        <v>1105</v>
      </c>
      <c r="N31" s="10" t="s">
        <v>1039</v>
      </c>
      <c r="O31" s="42"/>
      <c r="Q31" s="43">
        <v>60</v>
      </c>
      <c r="T31" s="23"/>
      <c r="U31" s="11"/>
      <c r="V31" s="11"/>
      <c r="W31" s="11"/>
      <c r="X31" s="11"/>
      <c r="Y31" s="11"/>
      <c r="AA31" s="29"/>
    </row>
    <row r="32" spans="1:39" ht="15.75" customHeight="1">
      <c r="A32" s="23"/>
      <c r="B32" s="11"/>
      <c r="C32" s="11"/>
      <c r="D32" s="11"/>
      <c r="E32" s="11"/>
      <c r="F32" s="11"/>
      <c r="H32" s="29"/>
      <c r="J32" s="41">
        <v>26</v>
      </c>
      <c r="K32" s="10" t="s">
        <v>1106</v>
      </c>
      <c r="L32" s="10" t="s">
        <v>1002</v>
      </c>
      <c r="M32" s="10" t="s">
        <v>1004</v>
      </c>
      <c r="N32" s="10" t="s">
        <v>1003</v>
      </c>
      <c r="O32" s="42"/>
      <c r="Q32" s="43">
        <v>55</v>
      </c>
      <c r="T32" s="23"/>
      <c r="U32" s="11"/>
      <c r="V32" s="11"/>
      <c r="W32" s="11"/>
      <c r="X32" s="11"/>
      <c r="Y32" s="11"/>
      <c r="AA32" s="29"/>
    </row>
    <row r="33" spans="1:39" ht="15.75" customHeight="1">
      <c r="A33" s="23"/>
      <c r="B33" s="11"/>
      <c r="C33" s="11"/>
      <c r="D33" s="11"/>
      <c r="E33" s="11"/>
      <c r="F33" s="11"/>
      <c r="H33" s="29"/>
      <c r="J33" s="41">
        <v>27</v>
      </c>
      <c r="K33" s="10" t="s">
        <v>155</v>
      </c>
      <c r="L33" s="10" t="s">
        <v>1071</v>
      </c>
      <c r="M33" s="10" t="s">
        <v>5</v>
      </c>
      <c r="N33" s="10" t="s">
        <v>1107</v>
      </c>
      <c r="O33" s="42"/>
      <c r="Q33" s="43">
        <v>50</v>
      </c>
    </row>
    <row r="34" spans="1:39" ht="15.75" customHeight="1">
      <c r="A34" s="23"/>
      <c r="B34" s="11"/>
      <c r="C34" s="11"/>
      <c r="D34" s="11"/>
      <c r="E34" s="11"/>
      <c r="F34" s="11"/>
      <c r="H34" s="29"/>
      <c r="J34" s="41">
        <v>28</v>
      </c>
      <c r="K34" s="10" t="s">
        <v>689</v>
      </c>
      <c r="L34" s="10" t="s">
        <v>1108</v>
      </c>
      <c r="M34" s="10" t="s">
        <v>688</v>
      </c>
      <c r="N34" s="10" t="s">
        <v>1109</v>
      </c>
      <c r="O34" s="42"/>
      <c r="Q34" s="43">
        <v>45</v>
      </c>
      <c r="AF34" s="186" t="s">
        <v>552</v>
      </c>
      <c r="AG34" s="184"/>
      <c r="AH34" s="184"/>
      <c r="AI34" s="184"/>
      <c r="AJ34" s="184"/>
      <c r="AK34" s="185"/>
    </row>
    <row r="35" spans="1:39" ht="15.75" customHeight="1">
      <c r="A35" s="23"/>
      <c r="B35" s="11"/>
      <c r="C35" s="11"/>
      <c r="D35" s="11"/>
      <c r="E35" s="11"/>
      <c r="F35" s="11"/>
      <c r="H35" s="29"/>
      <c r="J35" s="41">
        <v>29</v>
      </c>
      <c r="K35" s="10" t="s">
        <v>1046</v>
      </c>
      <c r="L35" s="10" t="s">
        <v>1048</v>
      </c>
      <c r="M35" s="10" t="s">
        <v>1047</v>
      </c>
      <c r="N35" s="10" t="s">
        <v>213</v>
      </c>
      <c r="O35" s="42"/>
      <c r="Q35" s="43">
        <v>40</v>
      </c>
      <c r="AH35" s="187" t="s">
        <v>962</v>
      </c>
      <c r="AI35" s="185"/>
    </row>
    <row r="36" spans="1:39" ht="15.75" customHeight="1">
      <c r="A36" s="23"/>
      <c r="B36" s="11"/>
      <c r="C36" s="11"/>
      <c r="D36" s="11"/>
      <c r="E36" s="11"/>
      <c r="F36" s="11"/>
      <c r="H36" s="29"/>
      <c r="J36" s="41">
        <v>30</v>
      </c>
      <c r="K36" s="10" t="s">
        <v>1110</v>
      </c>
      <c r="L36" s="10" t="s">
        <v>1111</v>
      </c>
      <c r="M36" s="10" t="s">
        <v>1112</v>
      </c>
      <c r="N36" s="10" t="s">
        <v>1113</v>
      </c>
      <c r="O36" s="42"/>
      <c r="Q36" s="43">
        <v>35</v>
      </c>
    </row>
    <row r="37" spans="1:39" ht="15.75" customHeight="1">
      <c r="A37" s="23"/>
      <c r="B37" s="11"/>
      <c r="C37" s="11"/>
      <c r="D37" s="11"/>
      <c r="E37" s="11"/>
      <c r="F37" s="11"/>
      <c r="H37" s="29"/>
      <c r="J37" s="41">
        <v>31</v>
      </c>
      <c r="K37" s="10" t="s">
        <v>680</v>
      </c>
      <c r="L37" s="10" t="s">
        <v>1114</v>
      </c>
      <c r="M37" s="10" t="s">
        <v>1077</v>
      </c>
      <c r="N37" s="10" t="s">
        <v>1115</v>
      </c>
      <c r="O37" s="42"/>
      <c r="Q37" s="43">
        <v>30</v>
      </c>
      <c r="AH37" s="188" t="s">
        <v>1116</v>
      </c>
      <c r="AI37" s="189"/>
    </row>
    <row r="38" spans="1:39" ht="15.75" customHeight="1">
      <c r="A38" s="23"/>
      <c r="B38" s="11"/>
      <c r="C38" s="11"/>
      <c r="D38" s="11"/>
      <c r="E38" s="11"/>
      <c r="F38" s="11"/>
      <c r="J38" s="41">
        <v>32</v>
      </c>
      <c r="K38" s="10" t="s">
        <v>1117</v>
      </c>
      <c r="L38" s="10" t="s">
        <v>1118</v>
      </c>
      <c r="M38" s="10" t="s">
        <v>1119</v>
      </c>
      <c r="N38" s="10" t="s">
        <v>1120</v>
      </c>
      <c r="O38" s="42"/>
      <c r="Q38" s="43">
        <v>25</v>
      </c>
    </row>
    <row r="39" spans="1:39" ht="15.75" customHeight="1">
      <c r="J39" s="41">
        <v>33</v>
      </c>
      <c r="K39" s="10" t="s">
        <v>1121</v>
      </c>
      <c r="L39" s="10" t="s">
        <v>1122</v>
      </c>
      <c r="M39" s="10" t="s">
        <v>1123</v>
      </c>
      <c r="N39" s="10" t="s">
        <v>1124</v>
      </c>
      <c r="O39" s="42"/>
      <c r="Q39" s="43">
        <v>20</v>
      </c>
      <c r="AF39" s="37"/>
      <c r="AG39" s="38" t="s">
        <v>556</v>
      </c>
      <c r="AH39" s="38" t="s">
        <v>557</v>
      </c>
      <c r="AI39" s="38" t="s">
        <v>558</v>
      </c>
      <c r="AJ39" s="38" t="s">
        <v>559</v>
      </c>
      <c r="AK39" s="39" t="s">
        <v>560</v>
      </c>
      <c r="AM39" s="40" t="s">
        <v>561</v>
      </c>
    </row>
    <row r="40" spans="1:39" ht="15.75" customHeight="1">
      <c r="J40" s="41">
        <v>34</v>
      </c>
      <c r="K40" s="10" t="s">
        <v>1125</v>
      </c>
      <c r="L40" s="10" t="s">
        <v>1126</v>
      </c>
      <c r="M40" s="10" t="s">
        <v>1127</v>
      </c>
      <c r="N40" s="10" t="s">
        <v>1128</v>
      </c>
      <c r="O40" s="42"/>
      <c r="Q40" s="43">
        <v>15</v>
      </c>
      <c r="AF40" s="41" t="s">
        <v>562</v>
      </c>
      <c r="AG40" s="10" t="s">
        <v>230</v>
      </c>
      <c r="AH40" s="10" t="s">
        <v>62</v>
      </c>
      <c r="AI40" s="10"/>
      <c r="AJ40" s="10"/>
      <c r="AK40" s="42"/>
      <c r="AM40" s="43">
        <v>25</v>
      </c>
    </row>
    <row r="41" spans="1:39" ht="15.75" customHeight="1">
      <c r="J41" s="41">
        <v>35</v>
      </c>
      <c r="K41" s="10" t="s">
        <v>1014</v>
      </c>
      <c r="L41" s="10" t="s">
        <v>1129</v>
      </c>
      <c r="M41" s="10" t="s">
        <v>1130</v>
      </c>
      <c r="N41" s="10" t="s">
        <v>1069</v>
      </c>
      <c r="O41" s="42"/>
      <c r="Q41" s="43">
        <v>10</v>
      </c>
      <c r="AF41" s="41" t="s">
        <v>563</v>
      </c>
      <c r="AG41" s="10" t="s">
        <v>1131</v>
      </c>
      <c r="AH41" s="10" t="s">
        <v>1132</v>
      </c>
      <c r="AI41" s="10"/>
      <c r="AJ41" s="10"/>
      <c r="AK41" s="42"/>
      <c r="AM41" s="43">
        <v>20</v>
      </c>
    </row>
    <row r="42" spans="1:39" ht="15.75" customHeight="1">
      <c r="J42" s="41">
        <v>36</v>
      </c>
      <c r="K42" s="10" t="s">
        <v>1133</v>
      </c>
      <c r="L42" s="10" t="s">
        <v>1134</v>
      </c>
      <c r="M42" s="10" t="s">
        <v>1135</v>
      </c>
      <c r="N42" s="10" t="s">
        <v>1136</v>
      </c>
      <c r="O42" s="42"/>
      <c r="Q42" s="45">
        <v>5</v>
      </c>
      <c r="AF42" s="41" t="s">
        <v>564</v>
      </c>
      <c r="AG42" s="10" t="s">
        <v>1137</v>
      </c>
      <c r="AH42" s="10" t="s">
        <v>1138</v>
      </c>
      <c r="AI42" s="10"/>
      <c r="AJ42" s="10"/>
      <c r="AK42" s="42"/>
      <c r="AM42" s="43">
        <v>15</v>
      </c>
    </row>
    <row r="43" spans="1:39" ht="15.75" customHeight="1">
      <c r="AF43" s="41">
        <v>4</v>
      </c>
      <c r="AG43" s="10" t="s">
        <v>1139</v>
      </c>
      <c r="AH43" s="10" t="s">
        <v>1140</v>
      </c>
      <c r="AI43" s="10"/>
      <c r="AJ43" s="10"/>
      <c r="AK43" s="42"/>
      <c r="AM43" s="43">
        <v>10</v>
      </c>
    </row>
    <row r="44" spans="1:39" ht="15.75" customHeight="1">
      <c r="AF44" s="41">
        <v>5</v>
      </c>
      <c r="AG44" s="10" t="s">
        <v>1141</v>
      </c>
      <c r="AH44" s="10" t="s">
        <v>1142</v>
      </c>
      <c r="AI44" s="10"/>
      <c r="AJ44" s="10"/>
      <c r="AK44" s="42"/>
      <c r="AM44" s="45">
        <v>5</v>
      </c>
    </row>
    <row r="45" spans="1:39" ht="15.75" customHeight="1"/>
    <row r="46" spans="1:39" ht="15.75" customHeight="1"/>
    <row r="47" spans="1:39" ht="15.75" customHeight="1"/>
    <row r="48" spans="1:3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F1"/>
    <mergeCell ref="J1:O1"/>
    <mergeCell ref="T1:Y1"/>
    <mergeCell ref="AF1:AK1"/>
    <mergeCell ref="L2:M2"/>
    <mergeCell ref="V2:W2"/>
    <mergeCell ref="AH2:AI2"/>
    <mergeCell ref="AH18:AI18"/>
    <mergeCell ref="AF34:AK34"/>
    <mergeCell ref="AH35:AI35"/>
    <mergeCell ref="AH37:AI37"/>
    <mergeCell ref="C2:D2"/>
    <mergeCell ref="C4:D4"/>
    <mergeCell ref="L4:M4"/>
    <mergeCell ref="V4:W4"/>
    <mergeCell ref="AH4:AI4"/>
    <mergeCell ref="AF15:AK15"/>
    <mergeCell ref="AH16:AI16"/>
  </mergeCells>
  <pageMargins left="0.7" right="0.7" top="0.75" bottom="0.75" header="0" footer="0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00"/>
  <sheetViews>
    <sheetView showGridLines="0" workbookViewId="0"/>
  </sheetViews>
  <sheetFormatPr baseColWidth="10" defaultColWidth="11.1640625" defaultRowHeight="15" customHeight="1"/>
  <cols>
    <col min="1" max="1" width="14.6640625" customWidth="1"/>
    <col min="2" max="2" width="26.6640625" customWidth="1"/>
    <col min="3" max="3" width="25.6640625" customWidth="1"/>
    <col min="4" max="4" width="24.6640625" customWidth="1"/>
    <col min="5" max="5" width="24.1640625" customWidth="1"/>
    <col min="6" max="6" width="17.83203125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23" customWidth="1"/>
    <col min="13" max="13" width="22.83203125" customWidth="1"/>
    <col min="14" max="26" width="10.5" customWidth="1"/>
  </cols>
  <sheetData>
    <row r="1" spans="1:13" ht="15.75" customHeight="1">
      <c r="A1" s="190" t="s">
        <v>589</v>
      </c>
      <c r="B1" s="191"/>
      <c r="C1" s="191"/>
      <c r="D1" s="191"/>
      <c r="E1" s="191"/>
      <c r="F1" s="192"/>
    </row>
    <row r="2" spans="1:13" ht="15.75" customHeight="1">
      <c r="C2" s="193" t="s">
        <v>1143</v>
      </c>
      <c r="D2" s="192"/>
    </row>
    <row r="3" spans="1:13" ht="15.75" customHeight="1"/>
    <row r="4" spans="1:13" ht="15.75" customHeight="1">
      <c r="C4" s="188" t="s">
        <v>599</v>
      </c>
      <c r="D4" s="189"/>
    </row>
    <row r="5" spans="1:13" ht="15.75" customHeight="1"/>
    <row r="6" spans="1:13" ht="15.75" customHeight="1">
      <c r="A6" s="46"/>
      <c r="B6" s="48" t="s">
        <v>556</v>
      </c>
      <c r="C6" s="48" t="s">
        <v>557</v>
      </c>
      <c r="D6" s="48" t="s">
        <v>558</v>
      </c>
      <c r="E6" s="48" t="s">
        <v>559</v>
      </c>
      <c r="F6" s="49" t="s">
        <v>560</v>
      </c>
      <c r="H6" s="50" t="s">
        <v>561</v>
      </c>
    </row>
    <row r="7" spans="1:13" ht="15.75" customHeight="1">
      <c r="A7" s="61" t="s">
        <v>562</v>
      </c>
      <c r="B7" s="77" t="s">
        <v>833</v>
      </c>
      <c r="C7" s="36" t="s">
        <v>834</v>
      </c>
      <c r="D7" s="36" t="s">
        <v>410</v>
      </c>
      <c r="E7" s="36" t="s">
        <v>1144</v>
      </c>
      <c r="F7" s="42"/>
      <c r="H7" s="78">
        <v>220</v>
      </c>
      <c r="I7" s="54"/>
      <c r="J7" s="54"/>
      <c r="K7" s="54"/>
      <c r="L7" s="55"/>
      <c r="M7" s="55"/>
    </row>
    <row r="8" spans="1:13" ht="15.75" customHeight="1">
      <c r="A8" s="61" t="s">
        <v>563</v>
      </c>
      <c r="B8" s="77" t="s">
        <v>126</v>
      </c>
      <c r="C8" s="36" t="s">
        <v>1145</v>
      </c>
      <c r="D8" s="36" t="s">
        <v>871</v>
      </c>
      <c r="E8" s="36" t="s">
        <v>1146</v>
      </c>
      <c r="F8" s="42"/>
      <c r="H8" s="78">
        <v>215</v>
      </c>
      <c r="I8" s="54"/>
      <c r="J8" s="54"/>
      <c r="K8" s="54"/>
      <c r="L8" s="55"/>
      <c r="M8" s="55"/>
    </row>
    <row r="9" spans="1:13" ht="15.75" customHeight="1">
      <c r="A9" s="61" t="s">
        <v>564</v>
      </c>
      <c r="B9" s="77" t="s">
        <v>23</v>
      </c>
      <c r="C9" s="36" t="s">
        <v>53</v>
      </c>
      <c r="D9" s="36" t="s">
        <v>514</v>
      </c>
      <c r="E9" s="36" t="s">
        <v>22</v>
      </c>
      <c r="F9" s="42"/>
      <c r="H9" s="78">
        <v>210</v>
      </c>
      <c r="I9" s="54"/>
      <c r="J9" s="54"/>
      <c r="K9" s="54"/>
      <c r="L9" s="55"/>
      <c r="M9" s="55"/>
    </row>
    <row r="10" spans="1:13" ht="15.75" customHeight="1">
      <c r="A10" s="61">
        <v>4</v>
      </c>
      <c r="B10" s="77" t="s">
        <v>696</v>
      </c>
      <c r="C10" s="36" t="s">
        <v>516</v>
      </c>
      <c r="D10" s="36" t="s">
        <v>12</v>
      </c>
      <c r="E10" s="36" t="s">
        <v>1147</v>
      </c>
      <c r="F10" s="42"/>
      <c r="H10" s="78">
        <v>205</v>
      </c>
      <c r="I10" s="54"/>
      <c r="J10" s="54"/>
      <c r="K10" s="54"/>
      <c r="L10" s="55"/>
      <c r="M10" s="55"/>
    </row>
    <row r="11" spans="1:13" ht="15.75" customHeight="1">
      <c r="A11" s="61">
        <v>5</v>
      </c>
      <c r="B11" s="77" t="s">
        <v>528</v>
      </c>
      <c r="C11" s="36" t="s">
        <v>708</v>
      </c>
      <c r="D11" s="36" t="s">
        <v>620</v>
      </c>
      <c r="E11" s="36" t="s">
        <v>7</v>
      </c>
      <c r="F11" s="42"/>
      <c r="H11" s="78">
        <v>200</v>
      </c>
      <c r="I11" s="54"/>
      <c r="J11" s="54"/>
      <c r="K11" s="54"/>
      <c r="L11" s="55"/>
      <c r="M11" s="55"/>
    </row>
    <row r="12" spans="1:13" ht="15.75" customHeight="1">
      <c r="A12" s="61">
        <v>6</v>
      </c>
      <c r="B12" s="77" t="s">
        <v>1148</v>
      </c>
      <c r="C12" s="36" t="s">
        <v>1149</v>
      </c>
      <c r="D12" s="36" t="s">
        <v>1150</v>
      </c>
      <c r="E12" s="36"/>
      <c r="F12" s="42"/>
      <c r="H12" s="78">
        <v>195</v>
      </c>
      <c r="I12" s="54"/>
      <c r="J12" s="54"/>
      <c r="K12" s="54"/>
      <c r="L12" s="55"/>
      <c r="M12" s="55"/>
    </row>
    <row r="13" spans="1:13" ht="15.75" customHeight="1">
      <c r="A13" s="61">
        <v>7</v>
      </c>
      <c r="B13" s="77" t="s">
        <v>1151</v>
      </c>
      <c r="C13" s="36" t="s">
        <v>650</v>
      </c>
      <c r="D13" s="36"/>
      <c r="E13" s="36"/>
      <c r="F13" s="42"/>
      <c r="H13" s="78">
        <v>190</v>
      </c>
      <c r="I13" s="54"/>
      <c r="J13" s="54"/>
      <c r="K13" s="54"/>
      <c r="L13" s="55"/>
      <c r="M13" s="55"/>
    </row>
    <row r="14" spans="1:13" ht="15.75" customHeight="1">
      <c r="A14" s="61">
        <v>8</v>
      </c>
      <c r="B14" s="77" t="s">
        <v>261</v>
      </c>
      <c r="C14" s="36" t="s">
        <v>269</v>
      </c>
      <c r="D14" s="36" t="s">
        <v>515</v>
      </c>
      <c r="E14" s="36" t="s">
        <v>168</v>
      </c>
      <c r="F14" s="42"/>
      <c r="H14" s="78">
        <v>185</v>
      </c>
      <c r="I14" s="54"/>
      <c r="J14" s="54"/>
      <c r="K14" s="54"/>
      <c r="L14" s="55"/>
      <c r="M14" s="55"/>
    </row>
    <row r="15" spans="1:13" ht="15.75" customHeight="1">
      <c r="A15" s="61">
        <v>9</v>
      </c>
      <c r="B15" s="77" t="s">
        <v>990</v>
      </c>
      <c r="C15" s="36" t="s">
        <v>373</v>
      </c>
      <c r="D15" s="36" t="s">
        <v>978</v>
      </c>
      <c r="E15" s="36" t="s">
        <v>713</v>
      </c>
      <c r="F15" s="42"/>
      <c r="H15" s="78">
        <v>180</v>
      </c>
      <c r="I15" s="54"/>
      <c r="J15" s="54"/>
      <c r="K15" s="54"/>
      <c r="L15" s="55"/>
      <c r="M15" s="55"/>
    </row>
    <row r="16" spans="1:13" ht="15.75" customHeight="1">
      <c r="A16" s="61">
        <v>10</v>
      </c>
      <c r="B16" s="77" t="s">
        <v>13</v>
      </c>
      <c r="C16" s="36" t="s">
        <v>565</v>
      </c>
      <c r="D16" s="36" t="s">
        <v>424</v>
      </c>
      <c r="E16" s="10" t="s">
        <v>658</v>
      </c>
      <c r="F16" s="79"/>
      <c r="H16" s="78">
        <v>175</v>
      </c>
      <c r="I16" s="54"/>
      <c r="J16" s="54"/>
      <c r="K16" s="54"/>
      <c r="L16" s="55"/>
      <c r="M16" s="55"/>
    </row>
    <row r="17" spans="1:13" ht="15.75" customHeight="1">
      <c r="A17" s="61">
        <v>11</v>
      </c>
      <c r="B17" s="77" t="s">
        <v>1152</v>
      </c>
      <c r="C17" s="80" t="s">
        <v>1153</v>
      </c>
      <c r="D17" s="36" t="s">
        <v>678</v>
      </c>
      <c r="E17" s="36" t="s">
        <v>683</v>
      </c>
      <c r="F17" s="42"/>
      <c r="H17" s="78">
        <v>170</v>
      </c>
      <c r="I17" s="54"/>
      <c r="J17" s="54"/>
      <c r="K17" s="54"/>
      <c r="L17" s="55"/>
      <c r="M17" s="55"/>
    </row>
    <row r="18" spans="1:13" ht="15.75" customHeight="1">
      <c r="A18" s="61">
        <v>12</v>
      </c>
      <c r="B18" s="77" t="s">
        <v>174</v>
      </c>
      <c r="C18" s="36" t="s">
        <v>170</v>
      </c>
      <c r="D18" s="36" t="s">
        <v>28</v>
      </c>
      <c r="E18" s="36" t="s">
        <v>29</v>
      </c>
      <c r="F18" s="42"/>
      <c r="H18" s="78">
        <v>165</v>
      </c>
      <c r="I18" s="54"/>
      <c r="J18" s="54"/>
      <c r="K18" s="54"/>
      <c r="L18" s="55"/>
      <c r="M18" s="55"/>
    </row>
    <row r="19" spans="1:13" ht="15.75" customHeight="1">
      <c r="A19" s="61">
        <v>13</v>
      </c>
      <c r="B19" s="77" t="s">
        <v>86</v>
      </c>
      <c r="C19" s="36" t="s">
        <v>88</v>
      </c>
      <c r="D19" s="36" t="s">
        <v>1154</v>
      </c>
      <c r="E19" s="36" t="s">
        <v>633</v>
      </c>
      <c r="F19" s="42"/>
      <c r="H19" s="78">
        <v>160</v>
      </c>
      <c r="I19" s="54"/>
      <c r="J19" s="54"/>
      <c r="K19" s="54"/>
      <c r="L19" s="55"/>
      <c r="M19" s="55"/>
    </row>
    <row r="20" spans="1:13" ht="15.75" customHeight="1">
      <c r="A20" s="61">
        <v>14</v>
      </c>
      <c r="B20" s="77"/>
      <c r="C20" s="36"/>
      <c r="D20" s="36"/>
      <c r="E20" s="36"/>
      <c r="F20" s="42"/>
      <c r="H20" s="78">
        <v>155</v>
      </c>
      <c r="I20" s="54"/>
      <c r="J20" s="54"/>
      <c r="K20" s="54"/>
      <c r="L20" s="55"/>
      <c r="M20" s="55"/>
    </row>
    <row r="21" spans="1:13" ht="15.75" customHeight="1">
      <c r="A21" s="61">
        <v>15</v>
      </c>
      <c r="B21" s="77" t="s">
        <v>380</v>
      </c>
      <c r="C21" s="36" t="s">
        <v>10</v>
      </c>
      <c r="D21" s="36" t="s">
        <v>1155</v>
      </c>
      <c r="E21" s="36"/>
      <c r="F21" s="42"/>
      <c r="H21" s="78">
        <v>150</v>
      </c>
      <c r="I21" s="54"/>
      <c r="J21" s="54"/>
      <c r="K21" s="54"/>
      <c r="L21" s="55"/>
      <c r="M21" s="55"/>
    </row>
    <row r="22" spans="1:13" ht="15.75" customHeight="1">
      <c r="A22" s="61">
        <v>16</v>
      </c>
      <c r="B22" s="77" t="s">
        <v>37</v>
      </c>
      <c r="C22" s="36" t="s">
        <v>693</v>
      </c>
      <c r="D22" s="36" t="s">
        <v>204</v>
      </c>
      <c r="E22" s="36" t="s">
        <v>376</v>
      </c>
      <c r="F22" s="42"/>
      <c r="H22" s="78">
        <v>145</v>
      </c>
      <c r="I22" s="54"/>
      <c r="J22" s="54"/>
      <c r="K22" s="54"/>
      <c r="L22" s="55"/>
      <c r="M22" s="55"/>
    </row>
    <row r="23" spans="1:13" ht="15.75" customHeight="1">
      <c r="A23" s="61">
        <v>17</v>
      </c>
      <c r="B23" s="77" t="s">
        <v>14</v>
      </c>
      <c r="C23" s="36" t="s">
        <v>84</v>
      </c>
      <c r="D23" s="36" t="s">
        <v>167</v>
      </c>
      <c r="E23" s="36" t="s">
        <v>1156</v>
      </c>
      <c r="F23" s="42"/>
      <c r="H23" s="78">
        <v>140</v>
      </c>
      <c r="I23" s="54"/>
      <c r="J23" s="54"/>
      <c r="K23" s="54"/>
      <c r="L23" s="55"/>
      <c r="M23" s="55"/>
    </row>
    <row r="24" spans="1:13" ht="15.75" customHeight="1">
      <c r="A24" s="61">
        <v>18</v>
      </c>
      <c r="B24" s="77" t="s">
        <v>323</v>
      </c>
      <c r="C24" s="36" t="s">
        <v>41</v>
      </c>
      <c r="D24" s="36" t="s">
        <v>1157</v>
      </c>
      <c r="E24" s="36" t="s">
        <v>39</v>
      </c>
      <c r="F24" s="42"/>
      <c r="H24" s="78">
        <v>135</v>
      </c>
      <c r="I24" s="54"/>
      <c r="J24" s="54"/>
      <c r="K24" s="54"/>
      <c r="L24" s="55"/>
      <c r="M24" s="55"/>
    </row>
    <row r="25" spans="1:13" ht="15.75" customHeight="1">
      <c r="A25" s="64">
        <v>19</v>
      </c>
      <c r="B25" s="77"/>
      <c r="C25" s="36"/>
      <c r="D25" s="36"/>
      <c r="E25" s="36"/>
      <c r="F25" s="42"/>
      <c r="H25" s="78">
        <v>130</v>
      </c>
      <c r="I25" s="54"/>
      <c r="J25" s="54"/>
      <c r="K25" s="54"/>
      <c r="L25" s="55"/>
      <c r="M25" s="55"/>
    </row>
    <row r="26" spans="1:13" ht="15.75" customHeight="1">
      <c r="A26" s="61">
        <v>20</v>
      </c>
      <c r="B26" s="77" t="s">
        <v>764</v>
      </c>
      <c r="C26" s="36" t="s">
        <v>638</v>
      </c>
      <c r="D26" s="36" t="s">
        <v>1158</v>
      </c>
      <c r="E26" s="36" t="s">
        <v>739</v>
      </c>
      <c r="F26" s="42"/>
      <c r="H26" s="78">
        <v>125</v>
      </c>
      <c r="I26" s="54"/>
      <c r="J26" s="54"/>
      <c r="K26" s="54"/>
      <c r="L26" s="55"/>
      <c r="M26" s="55"/>
    </row>
    <row r="27" spans="1:13" ht="15.75" customHeight="1">
      <c r="A27" s="64">
        <v>21</v>
      </c>
      <c r="B27" s="77"/>
      <c r="C27" s="36"/>
      <c r="D27" s="36"/>
      <c r="E27" s="36"/>
      <c r="F27" s="42"/>
      <c r="H27" s="78">
        <v>120</v>
      </c>
      <c r="I27" s="54"/>
      <c r="J27" s="54"/>
      <c r="K27" s="54"/>
      <c r="L27" s="55"/>
      <c r="M27" s="55"/>
    </row>
    <row r="28" spans="1:13" ht="15.75" customHeight="1">
      <c r="A28" s="61">
        <v>22</v>
      </c>
      <c r="B28" s="77" t="s">
        <v>742</v>
      </c>
      <c r="C28" s="36" t="s">
        <v>1159</v>
      </c>
      <c r="D28" s="36" t="s">
        <v>1160</v>
      </c>
      <c r="E28" s="36"/>
      <c r="F28" s="42"/>
      <c r="H28" s="78">
        <v>115</v>
      </c>
      <c r="I28" s="54"/>
      <c r="J28" s="54"/>
      <c r="K28" s="54"/>
      <c r="L28" s="55"/>
      <c r="M28" s="55"/>
    </row>
    <row r="29" spans="1:13" ht="15.75" customHeight="1">
      <c r="A29" s="64">
        <v>23</v>
      </c>
      <c r="B29" s="77" t="s">
        <v>755</v>
      </c>
      <c r="C29" s="36" t="s">
        <v>753</v>
      </c>
      <c r="D29" s="36" t="s">
        <v>1161</v>
      </c>
      <c r="E29" s="36" t="s">
        <v>1162</v>
      </c>
      <c r="F29" s="42"/>
      <c r="H29" s="78">
        <v>110</v>
      </c>
      <c r="I29" s="54"/>
      <c r="J29" s="54"/>
      <c r="K29" s="54"/>
      <c r="L29" s="55"/>
      <c r="M29" s="55"/>
    </row>
    <row r="30" spans="1:13" ht="15.75" customHeight="1">
      <c r="A30" s="61">
        <v>24</v>
      </c>
      <c r="B30" s="77" t="s">
        <v>230</v>
      </c>
      <c r="C30" s="36" t="s">
        <v>459</v>
      </c>
      <c r="D30" s="36" t="s">
        <v>1163</v>
      </c>
      <c r="E30" s="36" t="s">
        <v>1164</v>
      </c>
      <c r="F30" s="42"/>
      <c r="H30" s="78">
        <v>105</v>
      </c>
      <c r="I30" s="54"/>
      <c r="J30" s="54"/>
      <c r="K30" s="54"/>
      <c r="L30" s="55"/>
      <c r="M30" s="55"/>
    </row>
    <row r="31" spans="1:13" ht="15.75" customHeight="1">
      <c r="A31" s="64">
        <v>25</v>
      </c>
      <c r="B31" s="77" t="s">
        <v>61</v>
      </c>
      <c r="C31" s="36" t="s">
        <v>1108</v>
      </c>
      <c r="D31" s="36" t="s">
        <v>5</v>
      </c>
      <c r="E31" s="36" t="s">
        <v>1165</v>
      </c>
      <c r="F31" s="42"/>
      <c r="H31" s="78">
        <v>100</v>
      </c>
      <c r="I31" s="54"/>
      <c r="J31" s="54"/>
      <c r="K31" s="54"/>
      <c r="L31" s="55"/>
      <c r="M31" s="55"/>
    </row>
    <row r="32" spans="1:13" ht="15.75" customHeight="1">
      <c r="A32" s="61">
        <v>26</v>
      </c>
      <c r="B32" s="77"/>
      <c r="C32" s="36"/>
      <c r="D32" s="36"/>
      <c r="E32" s="36"/>
      <c r="F32" s="42"/>
      <c r="H32" s="78">
        <v>95</v>
      </c>
      <c r="I32" s="54"/>
      <c r="J32" s="54"/>
      <c r="K32" s="54"/>
      <c r="L32" s="55"/>
      <c r="M32" s="55"/>
    </row>
    <row r="33" spans="1:13" ht="15.75" customHeight="1">
      <c r="A33" s="61">
        <v>27</v>
      </c>
      <c r="B33" s="77" t="s">
        <v>802</v>
      </c>
      <c r="C33" s="36" t="s">
        <v>803</v>
      </c>
      <c r="D33" s="36" t="s">
        <v>73</v>
      </c>
      <c r="E33" s="36"/>
      <c r="F33" s="42"/>
      <c r="H33" s="78">
        <v>90</v>
      </c>
      <c r="I33" s="54"/>
      <c r="J33" s="54"/>
      <c r="K33" s="54"/>
      <c r="L33" s="55"/>
      <c r="M33" s="55"/>
    </row>
    <row r="34" spans="1:13" ht="15.75" customHeight="1">
      <c r="A34" s="64">
        <v>28</v>
      </c>
      <c r="B34" s="77" t="s">
        <v>689</v>
      </c>
      <c r="C34" s="36" t="s">
        <v>1109</v>
      </c>
      <c r="D34" s="36" t="s">
        <v>688</v>
      </c>
      <c r="E34" s="36" t="s">
        <v>1166</v>
      </c>
      <c r="F34" s="42"/>
      <c r="H34" s="78">
        <v>85</v>
      </c>
      <c r="I34" s="54"/>
      <c r="J34" s="54"/>
      <c r="K34" s="54"/>
      <c r="L34" s="55"/>
      <c r="M34" s="55"/>
    </row>
    <row r="35" spans="1:13" ht="15.75" customHeight="1">
      <c r="A35" s="61">
        <v>29</v>
      </c>
      <c r="B35" s="77"/>
      <c r="C35" s="36"/>
      <c r="D35" s="36"/>
      <c r="E35" s="36"/>
      <c r="F35" s="42"/>
      <c r="H35" s="78">
        <v>80</v>
      </c>
      <c r="I35" s="54"/>
      <c r="J35" s="54"/>
      <c r="K35" s="54"/>
      <c r="L35" s="55"/>
      <c r="M35" s="55"/>
    </row>
    <row r="36" spans="1:13" ht="15.75" customHeight="1">
      <c r="A36" s="61">
        <v>30</v>
      </c>
      <c r="B36" s="77" t="s">
        <v>1167</v>
      </c>
      <c r="C36" s="36" t="s">
        <v>1168</v>
      </c>
      <c r="D36" s="36" t="s">
        <v>1169</v>
      </c>
      <c r="E36" s="36" t="s">
        <v>1170</v>
      </c>
      <c r="F36" s="42"/>
      <c r="H36" s="78">
        <v>75</v>
      </c>
      <c r="I36" s="54"/>
      <c r="J36" s="54"/>
      <c r="K36" s="54"/>
      <c r="L36" s="55"/>
      <c r="M36" s="55"/>
    </row>
    <row r="37" spans="1:13" ht="15.75" customHeight="1">
      <c r="A37" s="64">
        <v>31</v>
      </c>
      <c r="B37" s="77" t="s">
        <v>1171</v>
      </c>
      <c r="C37" s="36" t="s">
        <v>1172</v>
      </c>
      <c r="D37" s="36" t="s">
        <v>1173</v>
      </c>
      <c r="E37" s="36" t="s">
        <v>687</v>
      </c>
      <c r="F37" s="42"/>
      <c r="H37" s="78">
        <v>70</v>
      </c>
      <c r="I37" s="54"/>
      <c r="J37" s="54"/>
      <c r="K37" s="54"/>
      <c r="L37" s="55"/>
      <c r="M37" s="55"/>
    </row>
    <row r="38" spans="1:13" ht="15.75" customHeight="1">
      <c r="A38" s="61">
        <v>32</v>
      </c>
      <c r="B38" s="77" t="s">
        <v>1174</v>
      </c>
      <c r="C38" s="36" t="s">
        <v>1175</v>
      </c>
      <c r="D38" s="36"/>
      <c r="E38" s="36"/>
      <c r="F38" s="42"/>
      <c r="H38" s="78">
        <v>65</v>
      </c>
      <c r="I38" s="54"/>
      <c r="J38" s="54"/>
      <c r="K38" s="54"/>
      <c r="L38" s="55"/>
      <c r="M38" s="55"/>
    </row>
    <row r="39" spans="1:13" ht="15.75" customHeight="1">
      <c r="A39" s="61">
        <v>33</v>
      </c>
      <c r="B39" s="77"/>
      <c r="C39" s="36"/>
      <c r="D39" s="36"/>
      <c r="E39" s="36"/>
      <c r="F39" s="42"/>
      <c r="H39" s="78">
        <v>60</v>
      </c>
      <c r="I39" s="54"/>
      <c r="J39" s="54"/>
      <c r="K39" s="54"/>
      <c r="L39" s="55"/>
      <c r="M39" s="55"/>
    </row>
    <row r="40" spans="1:13" ht="15.75" customHeight="1">
      <c r="A40" s="64">
        <v>34</v>
      </c>
      <c r="B40" s="77" t="s">
        <v>1176</v>
      </c>
      <c r="C40" s="36" t="s">
        <v>1177</v>
      </c>
      <c r="D40" s="36" t="s">
        <v>1178</v>
      </c>
      <c r="E40" s="36" t="s">
        <v>1179</v>
      </c>
      <c r="F40" s="42"/>
      <c r="H40" s="78">
        <v>55</v>
      </c>
      <c r="I40" s="54"/>
      <c r="J40" s="54"/>
      <c r="K40" s="54"/>
      <c r="L40" s="55"/>
      <c r="M40" s="55"/>
    </row>
    <row r="41" spans="1:13" ht="15.75" customHeight="1">
      <c r="A41" s="61">
        <v>35</v>
      </c>
      <c r="B41" s="77" t="s">
        <v>1180</v>
      </c>
      <c r="C41" s="36" t="s">
        <v>1181</v>
      </c>
      <c r="D41" s="36" t="s">
        <v>1069</v>
      </c>
      <c r="E41" s="36" t="s">
        <v>1182</v>
      </c>
      <c r="F41" s="42"/>
      <c r="H41" s="78">
        <v>50</v>
      </c>
      <c r="I41" s="54"/>
      <c r="J41" s="54"/>
      <c r="K41" s="54"/>
      <c r="L41" s="55"/>
      <c r="M41" s="55"/>
    </row>
    <row r="42" spans="1:13" ht="15.75" customHeight="1">
      <c r="A42" s="61">
        <v>36</v>
      </c>
      <c r="B42" s="77" t="s">
        <v>1183</v>
      </c>
      <c r="C42" s="36" t="s">
        <v>1184</v>
      </c>
      <c r="D42" s="36" t="s">
        <v>1185</v>
      </c>
      <c r="E42" s="36" t="s">
        <v>1186</v>
      </c>
      <c r="F42" s="42"/>
      <c r="H42" s="78">
        <v>45</v>
      </c>
      <c r="I42" s="54"/>
      <c r="J42" s="54"/>
      <c r="K42" s="54"/>
      <c r="L42" s="55"/>
      <c r="M42" s="55"/>
    </row>
    <row r="43" spans="1:13" ht="15.75" customHeight="1">
      <c r="A43" s="64">
        <v>37</v>
      </c>
      <c r="B43" s="77" t="s">
        <v>1187</v>
      </c>
      <c r="C43" s="36" t="s">
        <v>1188</v>
      </c>
      <c r="D43" s="36" t="s">
        <v>1189</v>
      </c>
      <c r="E43" s="36" t="s">
        <v>1190</v>
      </c>
      <c r="F43" s="42"/>
      <c r="H43" s="78">
        <v>40</v>
      </c>
      <c r="I43" s="54"/>
      <c r="J43" s="54"/>
      <c r="K43" s="54"/>
      <c r="L43" s="55"/>
      <c r="M43" s="55"/>
    </row>
    <row r="44" spans="1:13" ht="15.75" customHeight="1">
      <c r="A44" s="61">
        <v>38</v>
      </c>
      <c r="B44" s="77" t="s">
        <v>1191</v>
      </c>
      <c r="C44" s="36" t="s">
        <v>1192</v>
      </c>
      <c r="D44" s="36" t="s">
        <v>1193</v>
      </c>
      <c r="E44" s="36"/>
      <c r="F44" s="42"/>
      <c r="H44" s="78">
        <v>35</v>
      </c>
      <c r="I44" s="54"/>
      <c r="J44" s="54"/>
      <c r="K44" s="54"/>
      <c r="L44" s="55"/>
      <c r="M44" s="55"/>
    </row>
    <row r="45" spans="1:13" ht="15.75" customHeight="1">
      <c r="A45" s="61">
        <v>39</v>
      </c>
      <c r="B45" s="77" t="s">
        <v>1194</v>
      </c>
      <c r="C45" s="36" t="s">
        <v>1011</v>
      </c>
      <c r="D45" s="36" t="s">
        <v>1195</v>
      </c>
      <c r="E45" s="36" t="s">
        <v>1196</v>
      </c>
      <c r="F45" s="42"/>
      <c r="H45" s="78">
        <v>30</v>
      </c>
      <c r="I45" s="54"/>
      <c r="J45" s="54"/>
      <c r="K45" s="54"/>
      <c r="L45" s="55"/>
      <c r="M45" s="55"/>
    </row>
    <row r="46" spans="1:13" ht="15.75" customHeight="1">
      <c r="A46" s="64">
        <v>40</v>
      </c>
      <c r="B46" s="77"/>
      <c r="C46" s="36"/>
      <c r="D46" s="36"/>
      <c r="E46" s="36"/>
      <c r="F46" s="42"/>
      <c r="H46" s="78">
        <v>25</v>
      </c>
      <c r="I46" s="54"/>
      <c r="J46" s="54"/>
      <c r="K46" s="54"/>
      <c r="L46" s="55"/>
      <c r="M46" s="55"/>
    </row>
    <row r="47" spans="1:13" ht="15.75" customHeight="1">
      <c r="A47" s="61">
        <v>41</v>
      </c>
      <c r="B47" s="77" t="s">
        <v>1197</v>
      </c>
      <c r="C47" s="36" t="s">
        <v>1198</v>
      </c>
      <c r="D47" s="36" t="s">
        <v>1199</v>
      </c>
      <c r="E47" s="36" t="s">
        <v>1200</v>
      </c>
      <c r="F47" s="42"/>
      <c r="H47" s="78">
        <v>20</v>
      </c>
      <c r="I47" s="54"/>
      <c r="J47" s="54"/>
      <c r="K47" s="54"/>
      <c r="L47" s="55"/>
      <c r="M47" s="55"/>
    </row>
    <row r="48" spans="1:13" ht="15.75" customHeight="1">
      <c r="A48" s="61">
        <v>42</v>
      </c>
      <c r="B48" s="77" t="s">
        <v>1201</v>
      </c>
      <c r="C48" s="36" t="s">
        <v>1202</v>
      </c>
      <c r="D48" s="36" t="s">
        <v>1203</v>
      </c>
      <c r="E48" s="36"/>
      <c r="F48" s="42"/>
      <c r="H48" s="78">
        <v>15</v>
      </c>
      <c r="I48" s="54"/>
      <c r="J48" s="54"/>
      <c r="K48" s="54"/>
      <c r="L48" s="55"/>
      <c r="M48" s="55"/>
    </row>
    <row r="49" spans="1:13" ht="15.75" customHeight="1">
      <c r="A49" s="64">
        <v>43</v>
      </c>
      <c r="B49" s="77" t="s">
        <v>1204</v>
      </c>
      <c r="C49" s="36" t="s">
        <v>1205</v>
      </c>
      <c r="D49" s="36" t="s">
        <v>1206</v>
      </c>
      <c r="E49" s="36"/>
      <c r="F49" s="42"/>
      <c r="H49" s="78">
        <v>10</v>
      </c>
      <c r="I49" s="54"/>
      <c r="J49" s="54"/>
      <c r="K49" s="54"/>
      <c r="L49" s="55"/>
      <c r="M49" s="55"/>
    </row>
    <row r="50" spans="1:13" ht="15.75" customHeight="1">
      <c r="A50" s="61">
        <v>44</v>
      </c>
      <c r="B50" s="77" t="s">
        <v>307</v>
      </c>
      <c r="C50" s="36" t="s">
        <v>527</v>
      </c>
      <c r="D50" s="36" t="s">
        <v>298</v>
      </c>
      <c r="E50" s="36" t="s">
        <v>1207</v>
      </c>
      <c r="F50" s="42"/>
      <c r="H50" s="81">
        <v>5</v>
      </c>
      <c r="K50" s="55"/>
      <c r="L50" s="55"/>
      <c r="M50" s="55"/>
    </row>
    <row r="51" spans="1:13" ht="15.75" customHeight="1">
      <c r="K51" s="55"/>
      <c r="L51" s="55"/>
      <c r="M51" s="55"/>
    </row>
    <row r="52" spans="1:13" ht="15.75" customHeight="1">
      <c r="K52" s="55"/>
      <c r="L52" s="55"/>
      <c r="M52" s="55"/>
    </row>
    <row r="53" spans="1:13" ht="15.75" customHeight="1">
      <c r="K53" s="55"/>
      <c r="L53" s="55"/>
      <c r="M53" s="55"/>
    </row>
    <row r="54" spans="1:13" ht="15.75" customHeight="1">
      <c r="K54" s="55"/>
      <c r="L54" s="55"/>
      <c r="M54" s="55"/>
    </row>
    <row r="55" spans="1:13" ht="15.75" customHeight="1">
      <c r="K55" s="55"/>
      <c r="L55" s="55"/>
      <c r="M55" s="55"/>
    </row>
    <row r="56" spans="1:13" ht="15.75" customHeight="1">
      <c r="K56" s="55"/>
      <c r="L56" s="55"/>
      <c r="M56" s="55"/>
    </row>
    <row r="57" spans="1:13" ht="15.75" customHeight="1">
      <c r="K57" s="55"/>
      <c r="L57" s="55"/>
      <c r="M57" s="55"/>
    </row>
    <row r="58" spans="1:13" ht="15.75" customHeight="1">
      <c r="K58" s="55"/>
      <c r="L58" s="55"/>
      <c r="M58" s="55"/>
    </row>
    <row r="59" spans="1:13" ht="15.75" customHeight="1">
      <c r="K59" s="55"/>
      <c r="L59" s="55"/>
      <c r="M59" s="55"/>
    </row>
    <row r="60" spans="1:13" ht="15.75" customHeight="1">
      <c r="K60" s="55"/>
      <c r="L60" s="55"/>
      <c r="M60" s="55"/>
    </row>
    <row r="61" spans="1:13" ht="15.75" customHeight="1">
      <c r="K61" s="55"/>
      <c r="L61" s="55"/>
      <c r="M61" s="55"/>
    </row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C2:D2"/>
    <mergeCell ref="C4:D4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showGridLines="0" topLeftCell="G1" workbookViewId="0">
      <selection activeCell="K16" sqref="K16"/>
    </sheetView>
  </sheetViews>
  <sheetFormatPr baseColWidth="10" defaultColWidth="11.1640625" defaultRowHeight="15" customHeight="1"/>
  <cols>
    <col min="1" max="1" width="14.6640625" customWidth="1"/>
    <col min="2" max="2" width="22.1640625" customWidth="1"/>
    <col min="3" max="3" width="23" customWidth="1"/>
    <col min="4" max="4" width="22.5" customWidth="1"/>
    <col min="5" max="5" width="18.83203125" customWidth="1"/>
    <col min="6" max="6" width="16" customWidth="1"/>
    <col min="7" max="7" width="10.5" customWidth="1"/>
    <col min="8" max="8" width="15.33203125" customWidth="1"/>
    <col min="9" max="9" width="10.5" customWidth="1"/>
    <col min="10" max="10" width="8.1640625" customWidth="1"/>
    <col min="11" max="11" width="21" customWidth="1"/>
    <col min="12" max="12" width="19.6640625" customWidth="1"/>
    <col min="13" max="13" width="19.33203125" customWidth="1"/>
    <col min="14" max="14" width="19.6640625" customWidth="1"/>
    <col min="15" max="15" width="20.33203125" customWidth="1"/>
    <col min="16" max="16" width="10.5" customWidth="1"/>
    <col min="17" max="17" width="16" customWidth="1"/>
    <col min="18" max="26" width="10.5" customWidth="1"/>
  </cols>
  <sheetData>
    <row r="1" spans="1:17" ht="15.75" customHeight="1">
      <c r="A1" s="183" t="s">
        <v>551</v>
      </c>
      <c r="B1" s="184"/>
      <c r="C1" s="184"/>
      <c r="D1" s="184"/>
      <c r="E1" s="184"/>
      <c r="F1" s="185"/>
      <c r="J1" s="186" t="s">
        <v>552</v>
      </c>
      <c r="K1" s="184"/>
      <c r="L1" s="184"/>
      <c r="M1" s="184"/>
      <c r="N1" s="184"/>
      <c r="O1" s="185"/>
    </row>
    <row r="2" spans="1:17" ht="15.75" customHeight="1">
      <c r="C2" s="187" t="s">
        <v>553</v>
      </c>
      <c r="D2" s="185"/>
      <c r="L2" s="187" t="s">
        <v>553</v>
      </c>
      <c r="M2" s="185"/>
    </row>
    <row r="3" spans="1:17" ht="15.75" customHeight="1"/>
    <row r="4" spans="1:17" ht="15.75" customHeight="1">
      <c r="C4" s="188" t="s">
        <v>554</v>
      </c>
      <c r="D4" s="189"/>
      <c r="L4" s="188" t="s">
        <v>555</v>
      </c>
      <c r="M4" s="189"/>
    </row>
    <row r="5" spans="1:17" ht="15.75" customHeight="1"/>
    <row r="6" spans="1:17" ht="15.75" customHeight="1">
      <c r="A6" s="37"/>
      <c r="B6" s="38" t="s">
        <v>556</v>
      </c>
      <c r="C6" s="38" t="s">
        <v>557</v>
      </c>
      <c r="D6" s="38" t="s">
        <v>558</v>
      </c>
      <c r="E6" s="38" t="s">
        <v>559</v>
      </c>
      <c r="F6" s="39" t="s">
        <v>560</v>
      </c>
      <c r="H6" s="40" t="s">
        <v>561</v>
      </c>
      <c r="J6" s="37"/>
      <c r="K6" s="38" t="s">
        <v>556</v>
      </c>
      <c r="L6" s="38" t="s">
        <v>557</v>
      </c>
      <c r="M6" s="38" t="s">
        <v>558</v>
      </c>
      <c r="N6" s="38" t="s">
        <v>559</v>
      </c>
      <c r="O6" s="39" t="s">
        <v>560</v>
      </c>
      <c r="Q6" s="40" t="s">
        <v>561</v>
      </c>
    </row>
    <row r="7" spans="1:17" ht="15.75" customHeight="1">
      <c r="A7" s="41" t="s">
        <v>562</v>
      </c>
      <c r="B7" s="10" t="s">
        <v>222</v>
      </c>
      <c r="C7" s="10" t="s">
        <v>224</v>
      </c>
      <c r="D7" s="10" t="s">
        <v>226</v>
      </c>
      <c r="E7" s="10"/>
      <c r="F7" s="42"/>
      <c r="H7" s="43">
        <v>150</v>
      </c>
      <c r="J7" s="41" t="s">
        <v>562</v>
      </c>
      <c r="K7" s="10" t="s">
        <v>44</v>
      </c>
      <c r="L7" s="10" t="s">
        <v>52</v>
      </c>
      <c r="M7" s="10" t="s">
        <v>58</v>
      </c>
      <c r="N7" s="10" t="s">
        <v>33</v>
      </c>
      <c r="O7" s="42"/>
      <c r="Q7" s="43">
        <v>250</v>
      </c>
    </row>
    <row r="8" spans="1:17" ht="15.75" customHeight="1">
      <c r="A8" s="41" t="s">
        <v>563</v>
      </c>
      <c r="B8" s="10" t="s">
        <v>251</v>
      </c>
      <c r="C8" s="10" t="s">
        <v>253</v>
      </c>
      <c r="D8" s="10" t="s">
        <v>255</v>
      </c>
      <c r="E8" s="10"/>
      <c r="F8" s="42"/>
      <c r="H8" s="43">
        <v>145</v>
      </c>
      <c r="I8" s="44"/>
      <c r="J8" s="41" t="s">
        <v>563</v>
      </c>
      <c r="K8" s="10" t="s">
        <v>64</v>
      </c>
      <c r="L8" s="10" t="s">
        <v>71</v>
      </c>
      <c r="M8" s="10" t="s">
        <v>78</v>
      </c>
      <c r="N8" s="10" t="s">
        <v>40</v>
      </c>
      <c r="O8" s="42"/>
      <c r="Q8" s="43">
        <v>245</v>
      </c>
    </row>
    <row r="9" spans="1:17" ht="15.75" customHeight="1">
      <c r="A9" s="41" t="s">
        <v>564</v>
      </c>
      <c r="B9" s="10" t="s">
        <v>172</v>
      </c>
      <c r="C9" s="10" t="s">
        <v>263</v>
      </c>
      <c r="D9" s="10" t="s">
        <v>265</v>
      </c>
      <c r="E9" s="10"/>
      <c r="F9" s="42"/>
      <c r="H9" s="43">
        <v>140</v>
      </c>
      <c r="J9" s="41" t="s">
        <v>564</v>
      </c>
      <c r="K9" s="10" t="s">
        <v>91</v>
      </c>
      <c r="L9" s="10" t="s">
        <v>98</v>
      </c>
      <c r="M9" s="10" t="s">
        <v>104</v>
      </c>
      <c r="N9" s="10" t="s">
        <v>109</v>
      </c>
      <c r="O9" s="42"/>
      <c r="Q9" s="43">
        <v>240</v>
      </c>
    </row>
    <row r="10" spans="1:17" ht="15.75" customHeight="1">
      <c r="A10" s="41">
        <v>4</v>
      </c>
      <c r="B10" s="10" t="s">
        <v>271</v>
      </c>
      <c r="C10" s="10" t="s">
        <v>273</v>
      </c>
      <c r="D10" s="10" t="s">
        <v>275</v>
      </c>
      <c r="E10" s="10"/>
      <c r="F10" s="42"/>
      <c r="H10" s="43">
        <v>135</v>
      </c>
      <c r="J10" s="41">
        <v>4</v>
      </c>
      <c r="K10" s="10" t="s">
        <v>565</v>
      </c>
      <c r="L10" s="10" t="s">
        <v>13</v>
      </c>
      <c r="M10" s="10" t="s">
        <v>113</v>
      </c>
      <c r="N10" s="10" t="s">
        <v>119</v>
      </c>
      <c r="O10" s="42"/>
      <c r="Q10" s="43">
        <v>235</v>
      </c>
    </row>
    <row r="11" spans="1:17" ht="15.75" customHeight="1">
      <c r="A11" s="41">
        <v>5</v>
      </c>
      <c r="B11" s="10" t="s">
        <v>280</v>
      </c>
      <c r="C11" s="10" t="s">
        <v>19</v>
      </c>
      <c r="D11" s="10" t="s">
        <v>282</v>
      </c>
      <c r="E11" s="10"/>
      <c r="F11" s="42"/>
      <c r="H11" s="43">
        <v>130</v>
      </c>
      <c r="J11" s="41">
        <v>5</v>
      </c>
      <c r="K11" s="10" t="s">
        <v>133</v>
      </c>
      <c r="L11" s="10" t="s">
        <v>141</v>
      </c>
      <c r="M11" s="10" t="s">
        <v>148</v>
      </c>
      <c r="N11" s="10" t="s">
        <v>150</v>
      </c>
      <c r="O11" s="42"/>
      <c r="Q11" s="43">
        <v>230</v>
      </c>
    </row>
    <row r="12" spans="1:17" ht="15.75" customHeight="1">
      <c r="A12" s="41">
        <v>6</v>
      </c>
      <c r="B12" s="10" t="s">
        <v>285</v>
      </c>
      <c r="C12" s="10" t="s">
        <v>287</v>
      </c>
      <c r="D12" s="10" t="s">
        <v>288</v>
      </c>
      <c r="E12" s="10"/>
      <c r="F12" s="42"/>
      <c r="H12" s="43">
        <v>125</v>
      </c>
      <c r="J12" s="41">
        <v>6</v>
      </c>
      <c r="K12" s="10" t="s">
        <v>153</v>
      </c>
      <c r="L12" s="10" t="s">
        <v>566</v>
      </c>
      <c r="M12" s="10" t="s">
        <v>156</v>
      </c>
      <c r="N12" s="10" t="s">
        <v>567</v>
      </c>
      <c r="O12" s="42"/>
      <c r="Q12" s="43">
        <v>230</v>
      </c>
    </row>
    <row r="13" spans="1:17" ht="15.75" customHeight="1">
      <c r="A13" s="41">
        <v>7</v>
      </c>
      <c r="B13" s="10" t="s">
        <v>26</v>
      </c>
      <c r="C13" s="10" t="s">
        <v>300</v>
      </c>
      <c r="D13" s="10" t="s">
        <v>302</v>
      </c>
      <c r="E13" s="10"/>
      <c r="F13" s="42"/>
      <c r="H13" s="43">
        <v>120</v>
      </c>
      <c r="J13" s="41">
        <v>7</v>
      </c>
      <c r="K13" s="10" t="s">
        <v>53</v>
      </c>
      <c r="L13" s="10" t="s">
        <v>158</v>
      </c>
      <c r="M13" s="10" t="s">
        <v>65</v>
      </c>
      <c r="N13" s="10" t="s">
        <v>45</v>
      </c>
      <c r="O13" s="42"/>
      <c r="Q13" s="43">
        <v>230</v>
      </c>
    </row>
    <row r="14" spans="1:17" ht="15.75" customHeight="1">
      <c r="A14" s="41">
        <v>8</v>
      </c>
      <c r="B14" s="10" t="s">
        <v>314</v>
      </c>
      <c r="C14" s="10" t="s">
        <v>316</v>
      </c>
      <c r="D14" s="10"/>
      <c r="E14" s="10"/>
      <c r="F14" s="42"/>
      <c r="H14" s="43">
        <v>115</v>
      </c>
      <c r="J14" s="41">
        <v>8</v>
      </c>
      <c r="K14" s="10" t="s">
        <v>160</v>
      </c>
      <c r="L14" s="10" t="s">
        <v>59</v>
      </c>
      <c r="M14" s="10" t="s">
        <v>163</v>
      </c>
      <c r="N14" s="10" t="s">
        <v>166</v>
      </c>
      <c r="O14" s="42"/>
      <c r="Q14" s="43">
        <v>230</v>
      </c>
    </row>
    <row r="15" spans="1:17" ht="15.75" customHeight="1">
      <c r="A15" s="41">
        <v>9</v>
      </c>
      <c r="B15" s="10" t="s">
        <v>409</v>
      </c>
      <c r="C15" s="10" t="s">
        <v>410</v>
      </c>
      <c r="D15" s="10" t="s">
        <v>411</v>
      </c>
      <c r="E15" s="10"/>
      <c r="F15" s="42"/>
      <c r="H15" s="43">
        <v>70</v>
      </c>
      <c r="J15" s="41">
        <v>9</v>
      </c>
      <c r="K15" s="10" t="s">
        <v>175</v>
      </c>
      <c r="L15" s="10" t="s">
        <v>79</v>
      </c>
      <c r="M15" s="10" t="s">
        <v>568</v>
      </c>
      <c r="N15" s="10" t="s">
        <v>569</v>
      </c>
      <c r="O15" s="42" t="s">
        <v>127</v>
      </c>
      <c r="Q15" s="43">
        <v>190</v>
      </c>
    </row>
    <row r="16" spans="1:17" ht="15.75" customHeight="1">
      <c r="A16" s="41">
        <v>9</v>
      </c>
      <c r="B16" s="10" t="s">
        <v>412</v>
      </c>
      <c r="C16" s="10" t="s">
        <v>413</v>
      </c>
      <c r="D16" s="10" t="s">
        <v>414</v>
      </c>
      <c r="E16" s="10"/>
      <c r="F16" s="42"/>
      <c r="H16" s="43">
        <v>70</v>
      </c>
      <c r="J16" s="41">
        <v>10</v>
      </c>
      <c r="K16" s="10" t="s">
        <v>5</v>
      </c>
      <c r="L16" s="10" t="s">
        <v>61</v>
      </c>
      <c r="M16" s="10" t="s">
        <v>155</v>
      </c>
      <c r="N16" s="10" t="s">
        <v>92</v>
      </c>
      <c r="O16" s="42"/>
      <c r="Q16" s="43">
        <v>190</v>
      </c>
    </row>
    <row r="17" spans="1:17" ht="15.75" customHeight="1">
      <c r="A17" s="41">
        <v>9</v>
      </c>
      <c r="B17" s="10" t="s">
        <v>415</v>
      </c>
      <c r="C17" s="10" t="s">
        <v>416</v>
      </c>
      <c r="D17" s="10" t="s">
        <v>417</v>
      </c>
      <c r="E17" s="10"/>
      <c r="F17" s="42"/>
      <c r="H17" s="43">
        <v>70</v>
      </c>
      <c r="J17" s="41">
        <v>11</v>
      </c>
      <c r="K17" s="10" t="s">
        <v>570</v>
      </c>
      <c r="L17" s="10" t="s">
        <v>85</v>
      </c>
      <c r="M17" s="10" t="s">
        <v>105</v>
      </c>
      <c r="N17" s="10" t="s">
        <v>571</v>
      </c>
      <c r="O17" s="42"/>
      <c r="Q17" s="43">
        <v>190</v>
      </c>
    </row>
    <row r="18" spans="1:17" ht="15.75" customHeight="1">
      <c r="A18" s="41">
        <v>9</v>
      </c>
      <c r="B18" s="10" t="s">
        <v>21</v>
      </c>
      <c r="C18" s="10" t="s">
        <v>418</v>
      </c>
      <c r="D18" s="10" t="s">
        <v>419</v>
      </c>
      <c r="E18" s="10"/>
      <c r="F18" s="42"/>
      <c r="H18" s="43">
        <v>70</v>
      </c>
      <c r="J18" s="41">
        <v>12</v>
      </c>
      <c r="K18" s="10" t="s">
        <v>179</v>
      </c>
      <c r="L18" s="10" t="s">
        <v>27</v>
      </c>
      <c r="M18" s="10" t="s">
        <v>39</v>
      </c>
      <c r="N18" s="10" t="s">
        <v>20</v>
      </c>
      <c r="O18" s="42"/>
      <c r="Q18" s="43">
        <v>190</v>
      </c>
    </row>
    <row r="19" spans="1:17" ht="15.75" customHeight="1">
      <c r="A19" s="41">
        <v>9</v>
      </c>
      <c r="B19" s="10" t="s">
        <v>23</v>
      </c>
      <c r="C19" s="10" t="s">
        <v>12</v>
      </c>
      <c r="D19" s="10" t="s">
        <v>420</v>
      </c>
      <c r="E19" s="10"/>
      <c r="F19" s="42"/>
      <c r="H19" s="43">
        <v>70</v>
      </c>
      <c r="J19" s="41">
        <v>13</v>
      </c>
      <c r="K19" s="10" t="s">
        <v>180</v>
      </c>
      <c r="L19" s="10" t="s">
        <v>182</v>
      </c>
      <c r="M19" s="10" t="s">
        <v>156</v>
      </c>
      <c r="N19" s="10" t="s">
        <v>72</v>
      </c>
      <c r="O19" s="42"/>
      <c r="Q19" s="43">
        <v>190</v>
      </c>
    </row>
    <row r="20" spans="1:17" ht="15.75" customHeight="1">
      <c r="A20" s="41">
        <v>9</v>
      </c>
      <c r="B20" s="10" t="s">
        <v>421</v>
      </c>
      <c r="C20" s="10" t="s">
        <v>422</v>
      </c>
      <c r="D20" s="10" t="s">
        <v>572</v>
      </c>
      <c r="E20" s="10"/>
      <c r="F20" s="42"/>
      <c r="H20" s="43">
        <v>70</v>
      </c>
      <c r="J20" s="41">
        <v>14</v>
      </c>
      <c r="K20" s="10" t="s">
        <v>99</v>
      </c>
      <c r="L20" s="10" t="s">
        <v>184</v>
      </c>
      <c r="M20" s="10" t="s">
        <v>186</v>
      </c>
      <c r="N20" s="10" t="s">
        <v>110</v>
      </c>
      <c r="O20" s="42"/>
      <c r="Q20" s="43">
        <v>190</v>
      </c>
    </row>
    <row r="21" spans="1:17" ht="15.75" customHeight="1">
      <c r="A21" s="41">
        <v>9</v>
      </c>
      <c r="B21" s="10" t="s">
        <v>152</v>
      </c>
      <c r="C21" s="10" t="s">
        <v>48</v>
      </c>
      <c r="D21" s="10" t="s">
        <v>41</v>
      </c>
      <c r="E21" s="10"/>
      <c r="F21" s="42"/>
      <c r="H21" s="43">
        <v>70</v>
      </c>
      <c r="J21" s="41">
        <v>15</v>
      </c>
      <c r="K21" s="10" t="s">
        <v>188</v>
      </c>
      <c r="L21" s="10" t="s">
        <v>114</v>
      </c>
      <c r="M21" s="10" t="s">
        <v>190</v>
      </c>
      <c r="N21" s="10" t="s">
        <v>192</v>
      </c>
      <c r="O21" s="42"/>
      <c r="Q21" s="43">
        <v>190</v>
      </c>
    </row>
    <row r="22" spans="1:17" ht="15.75" customHeight="1">
      <c r="A22" s="41">
        <v>9</v>
      </c>
      <c r="B22" s="10" t="s">
        <v>174</v>
      </c>
      <c r="C22" s="10" t="s">
        <v>424</v>
      </c>
      <c r="D22" s="10" t="s">
        <v>167</v>
      </c>
      <c r="E22" s="10"/>
      <c r="F22" s="42"/>
      <c r="H22" s="43">
        <v>70</v>
      </c>
      <c r="J22" s="41">
        <v>16</v>
      </c>
      <c r="K22" s="10" t="s">
        <v>573</v>
      </c>
      <c r="L22" s="10" t="s">
        <v>574</v>
      </c>
      <c r="M22" s="10" t="s">
        <v>575</v>
      </c>
      <c r="N22" s="10" t="s">
        <v>576</v>
      </c>
      <c r="O22" s="42"/>
      <c r="Q22" s="43">
        <v>190</v>
      </c>
    </row>
    <row r="23" spans="1:17" ht="15.75" customHeight="1">
      <c r="A23" s="41">
        <v>17</v>
      </c>
      <c r="B23" s="10" t="s">
        <v>30</v>
      </c>
      <c r="C23" s="10" t="s">
        <v>31</v>
      </c>
      <c r="D23" s="10" t="s">
        <v>28</v>
      </c>
      <c r="E23" s="10"/>
      <c r="F23" s="42"/>
      <c r="H23" s="43">
        <v>5</v>
      </c>
      <c r="J23" s="41">
        <v>17</v>
      </c>
      <c r="K23" s="10" t="s">
        <v>126</v>
      </c>
      <c r="L23" s="10" t="s">
        <v>84</v>
      </c>
      <c r="M23" s="10" t="s">
        <v>577</v>
      </c>
      <c r="N23" s="10"/>
      <c r="O23" s="42"/>
      <c r="Q23" s="43">
        <v>185</v>
      </c>
    </row>
    <row r="24" spans="1:17" ht="15.75" customHeight="1">
      <c r="A24" s="41">
        <v>17</v>
      </c>
      <c r="B24" s="10" t="s">
        <v>507</v>
      </c>
      <c r="C24" s="10" t="s">
        <v>508</v>
      </c>
      <c r="D24" s="10"/>
      <c r="E24" s="10"/>
      <c r="F24" s="42"/>
      <c r="H24" s="43">
        <v>5</v>
      </c>
      <c r="J24" s="41">
        <v>18</v>
      </c>
      <c r="K24" s="10" t="s">
        <v>149</v>
      </c>
      <c r="L24" s="10" t="s">
        <v>198</v>
      </c>
      <c r="M24" s="10" t="s">
        <v>200</v>
      </c>
      <c r="N24" s="10" t="s">
        <v>202</v>
      </c>
      <c r="O24" s="42"/>
      <c r="Q24" s="43">
        <v>180</v>
      </c>
    </row>
    <row r="25" spans="1:17" ht="15.75" customHeight="1">
      <c r="A25" s="41">
        <v>17</v>
      </c>
      <c r="B25" s="10" t="s">
        <v>509</v>
      </c>
      <c r="C25" s="10" t="s">
        <v>510</v>
      </c>
      <c r="D25" s="10" t="s">
        <v>511</v>
      </c>
      <c r="E25" s="10"/>
      <c r="F25" s="42"/>
      <c r="H25" s="43">
        <v>5</v>
      </c>
      <c r="J25" s="41">
        <v>19</v>
      </c>
      <c r="K25" s="10" t="s">
        <v>154</v>
      </c>
      <c r="L25" s="10" t="s">
        <v>157</v>
      </c>
      <c r="M25" s="10" t="s">
        <v>151</v>
      </c>
      <c r="N25" s="10" t="s">
        <v>205</v>
      </c>
      <c r="O25" s="42"/>
      <c r="Q25" s="43">
        <v>175</v>
      </c>
    </row>
    <row r="26" spans="1:17" ht="15.75" customHeight="1">
      <c r="A26" s="41">
        <v>17</v>
      </c>
      <c r="B26" s="10" t="s">
        <v>512</v>
      </c>
      <c r="C26" s="10" t="s">
        <v>513</v>
      </c>
      <c r="D26" s="10"/>
      <c r="E26" s="10"/>
      <c r="F26" s="42"/>
      <c r="H26" s="43">
        <v>5</v>
      </c>
      <c r="J26" s="41">
        <v>20</v>
      </c>
      <c r="K26" s="10" t="s">
        <v>209</v>
      </c>
      <c r="L26" s="10"/>
      <c r="M26" s="10"/>
      <c r="N26" s="10"/>
      <c r="O26" s="42"/>
      <c r="Q26" s="43">
        <v>170</v>
      </c>
    </row>
    <row r="27" spans="1:17" ht="15.75" customHeight="1">
      <c r="A27" s="41">
        <v>17</v>
      </c>
      <c r="B27" s="10" t="s">
        <v>514</v>
      </c>
      <c r="C27" s="10" t="s">
        <v>515</v>
      </c>
      <c r="D27" s="10" t="s">
        <v>516</v>
      </c>
      <c r="E27" s="10"/>
      <c r="F27" s="42"/>
      <c r="H27" s="43">
        <v>5</v>
      </c>
      <c r="J27" s="41">
        <v>21</v>
      </c>
      <c r="K27" s="10" t="s">
        <v>159</v>
      </c>
      <c r="L27" s="10" t="s">
        <v>578</v>
      </c>
      <c r="M27" s="10" t="s">
        <v>228</v>
      </c>
      <c r="N27" s="10" t="s">
        <v>579</v>
      </c>
      <c r="O27" s="42"/>
      <c r="Q27" s="43">
        <v>150</v>
      </c>
    </row>
    <row r="28" spans="1:17" ht="15.75" customHeight="1">
      <c r="A28" s="41">
        <v>17</v>
      </c>
      <c r="B28" s="10" t="s">
        <v>313</v>
      </c>
      <c r="C28" s="10" t="s">
        <v>214</v>
      </c>
      <c r="D28" s="10" t="s">
        <v>311</v>
      </c>
      <c r="E28" s="10"/>
      <c r="F28" s="42"/>
      <c r="H28" s="43">
        <v>5</v>
      </c>
      <c r="J28" s="41">
        <v>22</v>
      </c>
      <c r="K28" s="10" t="s">
        <v>229</v>
      </c>
      <c r="L28" s="10" t="s">
        <v>231</v>
      </c>
      <c r="M28" s="10" t="s">
        <v>232</v>
      </c>
      <c r="N28" s="10" t="s">
        <v>234</v>
      </c>
      <c r="O28" s="42"/>
      <c r="Q28" s="43">
        <v>150</v>
      </c>
    </row>
    <row r="29" spans="1:17" ht="15.75" customHeight="1">
      <c r="A29" s="41">
        <v>17</v>
      </c>
      <c r="B29" s="10" t="s">
        <v>80</v>
      </c>
      <c r="C29" s="10" t="s">
        <v>517</v>
      </c>
      <c r="D29" s="10" t="s">
        <v>82</v>
      </c>
      <c r="E29" s="10"/>
      <c r="F29" s="42"/>
      <c r="H29" s="43">
        <v>5</v>
      </c>
      <c r="J29" s="41">
        <v>23</v>
      </c>
      <c r="K29" s="10" t="s">
        <v>236</v>
      </c>
      <c r="L29" s="10" t="s">
        <v>238</v>
      </c>
      <c r="M29" s="10" t="s">
        <v>240</v>
      </c>
      <c r="N29" s="10" t="s">
        <v>242</v>
      </c>
      <c r="O29" s="42"/>
      <c r="Q29" s="43">
        <v>150</v>
      </c>
    </row>
    <row r="30" spans="1:17" ht="15.75" customHeight="1">
      <c r="A30" s="41">
        <v>17</v>
      </c>
      <c r="B30" s="10" t="s">
        <v>518</v>
      </c>
      <c r="C30" s="10" t="s">
        <v>519</v>
      </c>
      <c r="D30" s="10" t="s">
        <v>520</v>
      </c>
      <c r="E30" s="10"/>
      <c r="F30" s="42"/>
      <c r="H30" s="43">
        <v>5</v>
      </c>
      <c r="J30" s="41">
        <v>24</v>
      </c>
      <c r="K30" s="10" t="s">
        <v>244</v>
      </c>
      <c r="L30" s="10" t="s">
        <v>245</v>
      </c>
      <c r="M30" s="10" t="s">
        <v>247</v>
      </c>
      <c r="N30" s="10" t="s">
        <v>249</v>
      </c>
      <c r="O30" s="42"/>
      <c r="Q30" s="43">
        <v>150</v>
      </c>
    </row>
    <row r="31" spans="1:17" ht="15.75" customHeight="1">
      <c r="A31" s="41">
        <v>17</v>
      </c>
      <c r="B31" s="10" t="s">
        <v>521</v>
      </c>
      <c r="C31" s="10" t="s">
        <v>73</v>
      </c>
      <c r="D31" s="10" t="s">
        <v>522</v>
      </c>
      <c r="E31" s="10"/>
      <c r="F31" s="42"/>
      <c r="H31" s="43">
        <v>5</v>
      </c>
      <c r="J31" s="41">
        <v>25</v>
      </c>
      <c r="K31" s="10" t="s">
        <v>194</v>
      </c>
      <c r="L31" s="10" t="s">
        <v>322</v>
      </c>
      <c r="M31" s="10" t="s">
        <v>324</v>
      </c>
      <c r="N31" s="10"/>
      <c r="O31" s="42"/>
      <c r="Q31" s="43">
        <v>110</v>
      </c>
    </row>
    <row r="32" spans="1:17" ht="15.75" customHeight="1">
      <c r="A32" s="41">
        <v>17</v>
      </c>
      <c r="B32" s="10" t="s">
        <v>523</v>
      </c>
      <c r="C32" s="10" t="s">
        <v>524</v>
      </c>
      <c r="D32" s="10" t="s">
        <v>525</v>
      </c>
      <c r="E32" s="10"/>
      <c r="F32" s="42"/>
      <c r="H32" s="43">
        <v>5</v>
      </c>
      <c r="J32" s="41">
        <v>26</v>
      </c>
      <c r="K32" s="10" t="s">
        <v>326</v>
      </c>
      <c r="L32" s="10" t="s">
        <v>183</v>
      </c>
      <c r="M32" s="10" t="s">
        <v>187</v>
      </c>
      <c r="N32" s="10" t="s">
        <v>189</v>
      </c>
      <c r="O32" s="42"/>
      <c r="Q32" s="43">
        <v>110</v>
      </c>
    </row>
    <row r="33" spans="1:17" ht="15.75" customHeight="1">
      <c r="A33" s="41">
        <v>17</v>
      </c>
      <c r="B33" s="10" t="s">
        <v>298</v>
      </c>
      <c r="C33" s="10" t="s">
        <v>526</v>
      </c>
      <c r="D33" s="10" t="s">
        <v>527</v>
      </c>
      <c r="E33" s="10"/>
      <c r="F33" s="42"/>
      <c r="H33" s="43">
        <v>5</v>
      </c>
      <c r="J33" s="41">
        <v>27</v>
      </c>
      <c r="K33" s="10" t="s">
        <v>191</v>
      </c>
      <c r="L33" s="10" t="s">
        <v>328</v>
      </c>
      <c r="M33" s="10" t="s">
        <v>580</v>
      </c>
      <c r="N33" s="10" t="s">
        <v>181</v>
      </c>
      <c r="O33" s="42"/>
      <c r="Q33" s="43">
        <v>110</v>
      </c>
    </row>
    <row r="34" spans="1:17" ht="15.75" customHeight="1">
      <c r="A34" s="41">
        <v>17</v>
      </c>
      <c r="B34" s="10" t="s">
        <v>261</v>
      </c>
      <c r="C34" s="10" t="s">
        <v>269</v>
      </c>
      <c r="D34" s="10" t="s">
        <v>528</v>
      </c>
      <c r="E34" s="10"/>
      <c r="F34" s="42"/>
      <c r="H34" s="43">
        <v>5</v>
      </c>
      <c r="J34" s="41">
        <v>28</v>
      </c>
      <c r="K34" s="10" t="s">
        <v>332</v>
      </c>
      <c r="L34" s="10" t="s">
        <v>333</v>
      </c>
      <c r="M34" s="10" t="s">
        <v>335</v>
      </c>
      <c r="N34" s="10" t="s">
        <v>337</v>
      </c>
      <c r="O34" s="42" t="s">
        <v>339</v>
      </c>
      <c r="Q34" s="43">
        <v>110</v>
      </c>
    </row>
    <row r="35" spans="1:17" ht="15.75" customHeight="1">
      <c r="A35" s="41">
        <v>17</v>
      </c>
      <c r="B35" s="10" t="s">
        <v>529</v>
      </c>
      <c r="C35" s="10" t="s">
        <v>530</v>
      </c>
      <c r="D35" s="10" t="s">
        <v>531</v>
      </c>
      <c r="E35" s="10"/>
      <c r="F35" s="42"/>
      <c r="H35" s="43">
        <v>5</v>
      </c>
      <c r="J35" s="41">
        <v>29</v>
      </c>
      <c r="K35" s="10" t="s">
        <v>341</v>
      </c>
      <c r="L35" s="10" t="s">
        <v>193</v>
      </c>
      <c r="M35" s="10" t="s">
        <v>343</v>
      </c>
      <c r="N35" s="10" t="s">
        <v>345</v>
      </c>
      <c r="O35" s="42"/>
      <c r="Q35" s="43">
        <v>110</v>
      </c>
    </row>
    <row r="36" spans="1:17" ht="15.75" customHeight="1">
      <c r="A36" s="41">
        <v>17</v>
      </c>
      <c r="B36" s="10"/>
      <c r="C36" s="10"/>
      <c r="D36" s="10"/>
      <c r="E36" s="10"/>
      <c r="F36" s="42"/>
      <c r="H36" s="45">
        <v>5</v>
      </c>
      <c r="J36" s="41">
        <v>30</v>
      </c>
      <c r="K36" s="10" t="s">
        <v>347</v>
      </c>
      <c r="L36" s="10" t="s">
        <v>349</v>
      </c>
      <c r="M36" s="10" t="s">
        <v>351</v>
      </c>
      <c r="N36" s="10" t="s">
        <v>353</v>
      </c>
      <c r="O36" s="42" t="s">
        <v>355</v>
      </c>
      <c r="Q36" s="43">
        <v>110</v>
      </c>
    </row>
    <row r="37" spans="1:17" ht="15.75" customHeight="1">
      <c r="J37" s="41">
        <v>31</v>
      </c>
      <c r="K37" s="10" t="s">
        <v>357</v>
      </c>
      <c r="L37" s="10" t="s">
        <v>581</v>
      </c>
      <c r="M37" s="10" t="s">
        <v>360</v>
      </c>
      <c r="N37" s="10" t="s">
        <v>361</v>
      </c>
      <c r="O37" s="42"/>
      <c r="Q37" s="43">
        <v>110</v>
      </c>
    </row>
    <row r="38" spans="1:17" ht="15.75" customHeight="1">
      <c r="J38" s="41">
        <v>32</v>
      </c>
      <c r="K38" s="10" t="s">
        <v>362</v>
      </c>
      <c r="L38" s="10" t="s">
        <v>363</v>
      </c>
      <c r="M38" s="10" t="s">
        <v>364</v>
      </c>
      <c r="N38" s="10" t="s">
        <v>185</v>
      </c>
      <c r="O38" s="42"/>
      <c r="Q38" s="43">
        <v>110</v>
      </c>
    </row>
    <row r="39" spans="1:17" ht="15.75" customHeight="1">
      <c r="J39" s="41">
        <v>33</v>
      </c>
      <c r="K39" s="10" t="s">
        <v>368</v>
      </c>
      <c r="L39" s="10" t="s">
        <v>369</v>
      </c>
      <c r="M39" s="10" t="s">
        <v>370</v>
      </c>
      <c r="N39" s="10" t="s">
        <v>371</v>
      </c>
      <c r="O39" s="42" t="s">
        <v>372</v>
      </c>
      <c r="Q39" s="43">
        <v>105</v>
      </c>
    </row>
    <row r="40" spans="1:17" ht="15.75" customHeight="1">
      <c r="J40" s="41">
        <v>34</v>
      </c>
      <c r="K40" s="10" t="s">
        <v>378</v>
      </c>
      <c r="L40" s="10" t="s">
        <v>206</v>
      </c>
      <c r="M40" s="10" t="s">
        <v>203</v>
      </c>
      <c r="N40" s="10" t="s">
        <v>379</v>
      </c>
      <c r="O40" s="42"/>
      <c r="Q40" s="43">
        <v>100</v>
      </c>
    </row>
    <row r="41" spans="1:17" ht="15.75" customHeight="1">
      <c r="J41" s="41">
        <v>35</v>
      </c>
      <c r="K41" s="10" t="s">
        <v>382</v>
      </c>
      <c r="L41" s="10" t="s">
        <v>211</v>
      </c>
      <c r="M41" s="10" t="s">
        <v>383</v>
      </c>
      <c r="N41" s="10" t="s">
        <v>582</v>
      </c>
      <c r="O41" s="42"/>
      <c r="Q41" s="43">
        <v>95</v>
      </c>
    </row>
    <row r="42" spans="1:17" ht="15.75" customHeight="1">
      <c r="J42" s="41">
        <v>36</v>
      </c>
      <c r="K42" s="10" t="s">
        <v>583</v>
      </c>
      <c r="L42" s="10"/>
      <c r="M42" s="10"/>
      <c r="N42" s="10"/>
      <c r="O42" s="42"/>
      <c r="Q42" s="43">
        <v>80</v>
      </c>
    </row>
    <row r="43" spans="1:17" ht="15.75" customHeight="1">
      <c r="J43" s="41">
        <v>37</v>
      </c>
      <c r="K43" s="10" t="s">
        <v>396</v>
      </c>
      <c r="L43" s="10" t="s">
        <v>155</v>
      </c>
      <c r="M43" s="10" t="s">
        <v>398</v>
      </c>
      <c r="N43" s="10" t="s">
        <v>215</v>
      </c>
      <c r="O43" s="42" t="s">
        <v>397</v>
      </c>
      <c r="Q43" s="43">
        <v>80</v>
      </c>
    </row>
    <row r="44" spans="1:17" ht="15.75" customHeight="1">
      <c r="J44" s="41">
        <v>38</v>
      </c>
      <c r="K44" s="10" t="s">
        <v>399</v>
      </c>
      <c r="L44" s="10" t="s">
        <v>400</v>
      </c>
      <c r="M44" s="10" t="s">
        <v>401</v>
      </c>
      <c r="N44" s="10"/>
      <c r="O44" s="42"/>
      <c r="Q44" s="43">
        <v>80</v>
      </c>
    </row>
    <row r="45" spans="1:17" ht="15.75" customHeight="1">
      <c r="J45" s="41">
        <v>39</v>
      </c>
      <c r="K45" s="10" t="s">
        <v>583</v>
      </c>
      <c r="L45" s="10"/>
      <c r="M45" s="10"/>
      <c r="N45" s="10"/>
      <c r="O45" s="42"/>
      <c r="Q45" s="43">
        <v>55</v>
      </c>
    </row>
    <row r="46" spans="1:17" ht="15.75" customHeight="1">
      <c r="J46" s="41">
        <v>40</v>
      </c>
      <c r="K46" s="10" t="s">
        <v>583</v>
      </c>
      <c r="L46" s="10"/>
      <c r="M46" s="10"/>
      <c r="N46" s="10"/>
      <c r="O46" s="42"/>
      <c r="Q46" s="43">
        <v>55</v>
      </c>
    </row>
    <row r="47" spans="1:17" ht="15.75" customHeight="1">
      <c r="J47" s="41">
        <v>41</v>
      </c>
      <c r="K47" s="10" t="s">
        <v>583</v>
      </c>
      <c r="L47" s="10"/>
      <c r="M47" s="10"/>
      <c r="N47" s="10"/>
      <c r="O47" s="42"/>
      <c r="Q47" s="43">
        <v>55</v>
      </c>
    </row>
    <row r="48" spans="1:17" ht="15.75" customHeight="1">
      <c r="J48" s="41">
        <v>42</v>
      </c>
      <c r="K48" s="10" t="s">
        <v>448</v>
      </c>
      <c r="L48" s="10" t="s">
        <v>449</v>
      </c>
      <c r="M48" s="10" t="s">
        <v>246</v>
      </c>
      <c r="N48" s="10" t="s">
        <v>450</v>
      </c>
      <c r="O48" s="42"/>
      <c r="Q48" s="43">
        <v>55</v>
      </c>
    </row>
    <row r="49" spans="10:17" ht="15.75" customHeight="1">
      <c r="J49" s="41">
        <v>43</v>
      </c>
      <c r="K49" s="10" t="s">
        <v>435</v>
      </c>
      <c r="L49" s="10" t="s">
        <v>436</v>
      </c>
      <c r="M49" s="10" t="s">
        <v>178</v>
      </c>
      <c r="N49" s="10" t="s">
        <v>437</v>
      </c>
      <c r="O49" s="42"/>
      <c r="Q49" s="43">
        <v>55</v>
      </c>
    </row>
    <row r="50" spans="10:17" ht="15.75" customHeight="1">
      <c r="J50" s="41">
        <v>44</v>
      </c>
      <c r="K50" s="10" t="s">
        <v>583</v>
      </c>
      <c r="L50" s="10"/>
      <c r="M50" s="10"/>
      <c r="N50" s="10"/>
      <c r="O50" s="42"/>
      <c r="Q50" s="43">
        <v>5</v>
      </c>
    </row>
    <row r="51" spans="10:17" ht="15.75" customHeight="1">
      <c r="J51" s="41">
        <v>45</v>
      </c>
      <c r="K51" s="10" t="s">
        <v>583</v>
      </c>
      <c r="L51" s="10"/>
      <c r="M51" s="10"/>
      <c r="N51" s="10"/>
      <c r="O51" s="42"/>
      <c r="Q51" s="43">
        <v>5</v>
      </c>
    </row>
    <row r="52" spans="10:17" ht="15.75" customHeight="1">
      <c r="J52" s="41">
        <v>46</v>
      </c>
      <c r="K52" s="10" t="s">
        <v>583</v>
      </c>
      <c r="L52" s="10"/>
      <c r="M52" s="10"/>
      <c r="N52" s="10"/>
      <c r="O52" s="42"/>
      <c r="Q52" s="43">
        <v>5</v>
      </c>
    </row>
    <row r="53" spans="10:17" ht="15.75" customHeight="1">
      <c r="J53" s="41">
        <v>47</v>
      </c>
      <c r="K53" s="10" t="s">
        <v>532</v>
      </c>
      <c r="L53" s="10" t="s">
        <v>533</v>
      </c>
      <c r="M53" s="10"/>
      <c r="N53" s="10"/>
      <c r="O53" s="42"/>
      <c r="Q53" s="43">
        <v>5</v>
      </c>
    </row>
    <row r="54" spans="10:17" ht="15.75" customHeight="1">
      <c r="J54" s="41">
        <v>48</v>
      </c>
      <c r="K54" s="10" t="s">
        <v>344</v>
      </c>
      <c r="L54" s="10" t="s">
        <v>534</v>
      </c>
      <c r="M54" s="10" t="s">
        <v>535</v>
      </c>
      <c r="N54" s="10" t="s">
        <v>536</v>
      </c>
      <c r="O54" s="42"/>
      <c r="Q54" s="43">
        <v>5</v>
      </c>
    </row>
    <row r="55" spans="10:17" ht="15.75" customHeight="1">
      <c r="J55" s="41">
        <v>49</v>
      </c>
      <c r="K55" s="10" t="s">
        <v>537</v>
      </c>
      <c r="L55" s="10" t="s">
        <v>538</v>
      </c>
      <c r="M55" s="10" t="s">
        <v>342</v>
      </c>
      <c r="N55" s="10" t="s">
        <v>348</v>
      </c>
      <c r="O55" s="42"/>
      <c r="Q55" s="43">
        <v>5</v>
      </c>
    </row>
    <row r="56" spans="10:17" ht="15.75" customHeight="1">
      <c r="J56" s="41">
        <v>50</v>
      </c>
      <c r="K56" s="10" t="s">
        <v>539</v>
      </c>
      <c r="L56" s="10" t="s">
        <v>540</v>
      </c>
      <c r="M56" s="10" t="s">
        <v>346</v>
      </c>
      <c r="N56" s="10" t="s">
        <v>541</v>
      </c>
      <c r="O56" s="42"/>
      <c r="Q56" s="43">
        <v>5</v>
      </c>
    </row>
    <row r="57" spans="10:17" ht="15.75" customHeight="1">
      <c r="J57" s="41">
        <v>51</v>
      </c>
      <c r="K57" s="10" t="s">
        <v>542</v>
      </c>
      <c r="L57" s="10" t="s">
        <v>543</v>
      </c>
      <c r="M57" s="10" t="s">
        <v>584</v>
      </c>
      <c r="N57" s="10" t="s">
        <v>545</v>
      </c>
      <c r="O57" s="42"/>
      <c r="Q57" s="43">
        <v>5</v>
      </c>
    </row>
    <row r="58" spans="10:17" ht="15.75" customHeight="1">
      <c r="J58" s="41">
        <v>52</v>
      </c>
      <c r="K58" s="10" t="s">
        <v>585</v>
      </c>
      <c r="L58" s="10" t="s">
        <v>586</v>
      </c>
      <c r="M58" s="10" t="s">
        <v>587</v>
      </c>
      <c r="N58" s="10" t="s">
        <v>588</v>
      </c>
      <c r="O58" s="42"/>
      <c r="Q58" s="45">
        <v>5</v>
      </c>
    </row>
    <row r="59" spans="10:17" ht="15.75" customHeight="1"/>
    <row r="60" spans="10:17" ht="15.75" customHeight="1"/>
    <row r="61" spans="10:17" ht="15.75" customHeight="1"/>
    <row r="62" spans="10:17" ht="15.75" customHeight="1"/>
    <row r="63" spans="10:17" ht="15.75" customHeight="1"/>
    <row r="64" spans="10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F1"/>
    <mergeCell ref="J1:O1"/>
    <mergeCell ref="C2:D2"/>
    <mergeCell ref="L2:M2"/>
    <mergeCell ref="C4:D4"/>
    <mergeCell ref="L4:M4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0"/>
  <sheetViews>
    <sheetView showGridLines="0" workbookViewId="0">
      <selection activeCell="B14" sqref="B14"/>
    </sheetView>
  </sheetViews>
  <sheetFormatPr baseColWidth="10" defaultColWidth="11.1640625" defaultRowHeight="15" customHeight="1"/>
  <cols>
    <col min="1" max="1" width="14.6640625" customWidth="1"/>
    <col min="2" max="2" width="29.6640625" customWidth="1"/>
    <col min="3" max="3" width="22.83203125" customWidth="1"/>
    <col min="4" max="4" width="22.33203125" customWidth="1"/>
    <col min="5" max="5" width="24.1640625" customWidth="1"/>
    <col min="6" max="6" width="17.83203125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23" customWidth="1"/>
    <col min="13" max="13" width="22.83203125" customWidth="1"/>
    <col min="14" max="26" width="10.5" customWidth="1"/>
  </cols>
  <sheetData>
    <row r="1" spans="1:13" ht="15.75" customHeight="1">
      <c r="A1" s="190" t="s">
        <v>589</v>
      </c>
      <c r="B1" s="191"/>
      <c r="C1" s="191"/>
      <c r="D1" s="191"/>
      <c r="E1" s="191"/>
      <c r="F1" s="192"/>
    </row>
    <row r="2" spans="1:13" ht="15.75" customHeight="1">
      <c r="C2" s="193" t="s">
        <v>590</v>
      </c>
      <c r="D2" s="192"/>
    </row>
    <row r="3" spans="1:13" ht="15.75" customHeight="1"/>
    <row r="4" spans="1:13" ht="15.75" customHeight="1">
      <c r="C4" s="188" t="s">
        <v>591</v>
      </c>
      <c r="D4" s="189"/>
    </row>
    <row r="5" spans="1:13" ht="15.75" customHeight="1"/>
    <row r="6" spans="1:13" ht="15.75" customHeight="1">
      <c r="A6" s="46"/>
      <c r="B6" s="47" t="s">
        <v>556</v>
      </c>
      <c r="C6" s="47" t="s">
        <v>557</v>
      </c>
      <c r="D6" s="47" t="s">
        <v>558</v>
      </c>
      <c r="E6" s="48" t="s">
        <v>559</v>
      </c>
      <c r="F6" s="49" t="s">
        <v>560</v>
      </c>
      <c r="H6" s="50" t="s">
        <v>561</v>
      </c>
    </row>
    <row r="7" spans="1:13" ht="15.75" customHeight="1">
      <c r="A7" s="51" t="s">
        <v>562</v>
      </c>
      <c r="B7" s="52" t="s">
        <v>22</v>
      </c>
      <c r="C7" s="52" t="s">
        <v>19</v>
      </c>
      <c r="D7" s="52" t="s">
        <v>12</v>
      </c>
      <c r="E7" s="36"/>
      <c r="F7" s="42"/>
      <c r="H7" s="53">
        <v>160</v>
      </c>
      <c r="I7" s="54"/>
      <c r="J7" s="54"/>
      <c r="K7" s="54"/>
      <c r="L7" s="55"/>
      <c r="M7" s="55"/>
    </row>
    <row r="8" spans="1:13" ht="15.75" customHeight="1">
      <c r="A8" s="51" t="s">
        <v>563</v>
      </c>
      <c r="B8" s="52" t="s">
        <v>216</v>
      </c>
      <c r="C8" s="52" t="s">
        <v>26</v>
      </c>
      <c r="D8" s="52" t="s">
        <v>218</v>
      </c>
      <c r="E8" s="36"/>
      <c r="F8" s="42"/>
      <c r="H8" s="56">
        <v>155</v>
      </c>
      <c r="I8" s="54"/>
      <c r="J8" s="54"/>
      <c r="K8" s="54"/>
      <c r="L8" s="55"/>
      <c r="M8" s="55"/>
    </row>
    <row r="9" spans="1:13" ht="15.75" customHeight="1">
      <c r="A9" s="51" t="s">
        <v>564</v>
      </c>
      <c r="B9" s="52" t="s">
        <v>86</v>
      </c>
      <c r="C9" s="52" t="s">
        <v>220</v>
      </c>
      <c r="D9" s="52" t="s">
        <v>167</v>
      </c>
      <c r="E9" s="36"/>
      <c r="F9" s="42"/>
      <c r="H9" s="56">
        <v>150</v>
      </c>
      <c r="I9" s="54"/>
      <c r="J9" s="54"/>
      <c r="K9" s="54"/>
      <c r="L9" s="55"/>
      <c r="M9" s="55"/>
    </row>
    <row r="10" spans="1:13" ht="15.75" customHeight="1">
      <c r="A10" s="51">
        <v>4</v>
      </c>
      <c r="B10" s="52" t="s">
        <v>152</v>
      </c>
      <c r="C10" s="52" t="s">
        <v>47</v>
      </c>
      <c r="D10" s="52" t="s">
        <v>48</v>
      </c>
      <c r="E10" s="36"/>
      <c r="F10" s="42"/>
      <c r="H10" s="56">
        <v>145</v>
      </c>
      <c r="I10" s="54"/>
      <c r="J10" s="54"/>
      <c r="K10" s="54"/>
      <c r="L10" s="55"/>
      <c r="M10" s="55"/>
    </row>
    <row r="11" spans="1:13" ht="15.75" customHeight="1">
      <c r="A11" s="51">
        <v>5</v>
      </c>
      <c r="B11" s="52" t="s">
        <v>257</v>
      </c>
      <c r="C11" s="57" t="s">
        <v>161</v>
      </c>
      <c r="D11" s="52" t="s">
        <v>259</v>
      </c>
      <c r="E11" s="36"/>
      <c r="F11" s="42"/>
      <c r="H11" s="56">
        <v>140</v>
      </c>
      <c r="I11" s="54"/>
      <c r="J11" s="54"/>
      <c r="K11" s="54"/>
      <c r="L11" s="55"/>
      <c r="M11" s="55"/>
    </row>
    <row r="12" spans="1:13" ht="15.75" customHeight="1">
      <c r="A12" s="51">
        <v>6</v>
      </c>
      <c r="B12" s="57" t="s">
        <v>168</v>
      </c>
      <c r="C12" s="52" t="s">
        <v>261</v>
      </c>
      <c r="D12" s="52" t="s">
        <v>269</v>
      </c>
      <c r="E12" s="36"/>
      <c r="F12" s="42"/>
      <c r="H12" s="56">
        <v>135</v>
      </c>
      <c r="I12" s="54"/>
      <c r="J12" s="54"/>
      <c r="K12" s="54"/>
      <c r="L12" s="55"/>
      <c r="M12" s="55"/>
    </row>
    <row r="13" spans="1:13" ht="15.75" customHeight="1">
      <c r="A13" s="51">
        <v>7</v>
      </c>
      <c r="B13" s="52" t="s">
        <v>174</v>
      </c>
      <c r="C13" s="57" t="s">
        <v>170</v>
      </c>
      <c r="D13" s="52" t="s">
        <v>278</v>
      </c>
      <c r="E13" s="36"/>
      <c r="F13" s="42"/>
      <c r="H13" s="56">
        <v>130</v>
      </c>
      <c r="I13" s="54"/>
      <c r="J13" s="54"/>
      <c r="K13" s="54"/>
      <c r="L13" s="55"/>
      <c r="M13" s="55"/>
    </row>
    <row r="14" spans="1:13" ht="15.75" customHeight="1">
      <c r="A14" s="51">
        <v>8</v>
      </c>
      <c r="B14" s="52"/>
      <c r="C14" s="52" t="s">
        <v>196</v>
      </c>
      <c r="D14" s="52" t="s">
        <v>207</v>
      </c>
      <c r="E14" s="36"/>
      <c r="F14" s="42"/>
      <c r="H14" s="56">
        <v>125</v>
      </c>
      <c r="I14" s="54"/>
      <c r="J14" s="54"/>
      <c r="K14" s="54"/>
      <c r="L14" s="55"/>
      <c r="M14" s="55"/>
    </row>
    <row r="15" spans="1:13" ht="15.75" customHeight="1">
      <c r="A15" s="51">
        <v>9</v>
      </c>
      <c r="B15" s="52" t="s">
        <v>294</v>
      </c>
      <c r="C15" s="57" t="s">
        <v>6</v>
      </c>
      <c r="D15" s="52" t="s">
        <v>296</v>
      </c>
      <c r="E15" s="36"/>
      <c r="F15" s="42"/>
      <c r="H15" s="56">
        <v>120</v>
      </c>
      <c r="I15" s="54"/>
      <c r="J15" s="54"/>
      <c r="K15" s="54"/>
      <c r="L15" s="55"/>
      <c r="M15" s="55"/>
    </row>
    <row r="16" spans="1:13" ht="15.75" customHeight="1">
      <c r="A16" s="51">
        <v>10</v>
      </c>
      <c r="B16" s="52" t="s">
        <v>307</v>
      </c>
      <c r="C16" s="52" t="s">
        <v>309</v>
      </c>
      <c r="D16" s="52" t="s">
        <v>298</v>
      </c>
      <c r="E16" s="36"/>
      <c r="F16" s="42"/>
      <c r="H16" s="56">
        <v>115</v>
      </c>
      <c r="I16" s="54"/>
      <c r="J16" s="54"/>
      <c r="K16" s="54"/>
      <c r="L16" s="55"/>
      <c r="M16" s="55"/>
    </row>
    <row r="17" spans="1:13" ht="15.75" customHeight="1">
      <c r="A17" s="51">
        <v>11</v>
      </c>
      <c r="B17" s="52" t="s">
        <v>311</v>
      </c>
      <c r="C17" s="52" t="s">
        <v>313</v>
      </c>
      <c r="D17" s="52" t="s">
        <v>214</v>
      </c>
      <c r="E17" s="36"/>
      <c r="F17" s="42"/>
      <c r="H17" s="56">
        <v>110</v>
      </c>
      <c r="I17" s="54"/>
      <c r="J17" s="54"/>
      <c r="K17" s="54"/>
      <c r="L17" s="55"/>
      <c r="M17" s="55"/>
    </row>
    <row r="18" spans="1:13" ht="15.75" customHeight="1">
      <c r="A18" s="51">
        <v>12</v>
      </c>
      <c r="B18" s="52" t="s">
        <v>80</v>
      </c>
      <c r="C18" s="52" t="s">
        <v>81</v>
      </c>
      <c r="D18" s="52" t="s">
        <v>82</v>
      </c>
      <c r="E18" s="36"/>
      <c r="F18" s="42"/>
      <c r="H18" s="56">
        <v>105</v>
      </c>
      <c r="I18" s="54"/>
      <c r="J18" s="54"/>
      <c r="K18" s="54"/>
      <c r="L18" s="55"/>
      <c r="M18" s="55"/>
    </row>
    <row r="19" spans="1:13" ht="15.75" customHeight="1">
      <c r="A19" s="51">
        <v>13</v>
      </c>
      <c r="B19" s="57" t="s">
        <v>204</v>
      </c>
      <c r="C19" s="52" t="s">
        <v>376</v>
      </c>
      <c r="D19" s="52" t="s">
        <v>377</v>
      </c>
      <c r="E19" s="36"/>
      <c r="F19" s="42"/>
      <c r="H19" s="56">
        <v>100</v>
      </c>
      <c r="I19" s="54"/>
      <c r="J19" s="54"/>
      <c r="K19" s="54"/>
      <c r="L19" s="55"/>
      <c r="M19" s="55"/>
    </row>
    <row r="20" spans="1:13" ht="15.75" customHeight="1">
      <c r="A20" s="51">
        <v>14</v>
      </c>
      <c r="B20" s="52" t="s">
        <v>290</v>
      </c>
      <c r="C20" s="52" t="s">
        <v>292</v>
      </c>
      <c r="D20" s="57" t="s">
        <v>210</v>
      </c>
      <c r="E20" s="36"/>
      <c r="F20" s="42"/>
      <c r="H20" s="56">
        <v>95</v>
      </c>
      <c r="I20" s="54"/>
      <c r="J20" s="54"/>
      <c r="K20" s="54"/>
      <c r="L20" s="55"/>
      <c r="M20" s="55"/>
    </row>
    <row r="21" spans="1:13" ht="15.75" customHeight="1">
      <c r="A21" s="51">
        <v>15</v>
      </c>
      <c r="B21" s="52" t="s">
        <v>388</v>
      </c>
      <c r="C21" s="52" t="s">
        <v>389</v>
      </c>
      <c r="D21" s="52" t="s">
        <v>390</v>
      </c>
      <c r="E21" s="36"/>
      <c r="F21" s="42"/>
      <c r="H21" s="56">
        <v>90</v>
      </c>
      <c r="I21" s="54"/>
      <c r="J21" s="54"/>
      <c r="K21" s="54"/>
      <c r="L21" s="55"/>
      <c r="M21" s="55"/>
    </row>
    <row r="22" spans="1:13" ht="15.75" customHeight="1">
      <c r="A22" s="51">
        <v>16</v>
      </c>
      <c r="B22" s="52" t="s">
        <v>318</v>
      </c>
      <c r="C22" s="52" t="s">
        <v>392</v>
      </c>
      <c r="D22" s="52" t="s">
        <v>393</v>
      </c>
      <c r="E22" s="36"/>
      <c r="F22" s="42"/>
      <c r="H22" s="56">
        <v>85</v>
      </c>
      <c r="I22" s="54"/>
      <c r="J22" s="54"/>
      <c r="K22" s="54"/>
      <c r="L22" s="55"/>
      <c r="M22" s="55"/>
    </row>
    <row r="23" spans="1:13" ht="15.75" customHeight="1">
      <c r="A23" s="51">
        <v>17</v>
      </c>
      <c r="B23" s="52" t="s">
        <v>395</v>
      </c>
      <c r="C23" s="52" t="s">
        <v>73</v>
      </c>
      <c r="D23" s="58"/>
      <c r="E23" s="36"/>
      <c r="F23" s="42"/>
      <c r="H23" s="56">
        <v>80</v>
      </c>
      <c r="I23" s="54"/>
      <c r="J23" s="54"/>
      <c r="K23" s="54"/>
      <c r="L23" s="55"/>
      <c r="M23" s="55"/>
    </row>
    <row r="24" spans="1:13" ht="15.75" customHeight="1">
      <c r="A24" s="51">
        <v>18</v>
      </c>
      <c r="B24" s="52" t="s">
        <v>10</v>
      </c>
      <c r="C24" s="52" t="s">
        <v>212</v>
      </c>
      <c r="D24" s="52" t="s">
        <v>404</v>
      </c>
      <c r="E24" s="36"/>
      <c r="F24" s="42"/>
      <c r="H24" s="56">
        <v>75</v>
      </c>
      <c r="I24" s="54"/>
      <c r="J24" s="54"/>
      <c r="K24" s="54"/>
      <c r="L24" s="55"/>
      <c r="M24" s="55"/>
    </row>
    <row r="25" spans="1:13" ht="15.75" customHeight="1">
      <c r="A25" s="59">
        <v>19</v>
      </c>
      <c r="B25" s="52" t="s">
        <v>407</v>
      </c>
      <c r="C25" s="57" t="s">
        <v>129</v>
      </c>
      <c r="D25" s="52" t="s">
        <v>408</v>
      </c>
      <c r="E25" s="36"/>
      <c r="F25" s="42"/>
      <c r="H25" s="56">
        <v>70</v>
      </c>
      <c r="I25" s="54"/>
      <c r="J25" s="54"/>
      <c r="K25" s="54"/>
      <c r="L25" s="55"/>
      <c r="M25" s="55"/>
    </row>
    <row r="26" spans="1:13" ht="15.75" customHeight="1">
      <c r="A26" s="51">
        <v>20</v>
      </c>
      <c r="B26" s="52" t="s">
        <v>267</v>
      </c>
      <c r="C26" s="52" t="s">
        <v>431</v>
      </c>
      <c r="D26" s="57" t="s">
        <v>164</v>
      </c>
      <c r="E26" s="36"/>
      <c r="F26" s="42"/>
      <c r="H26" s="56">
        <v>65</v>
      </c>
      <c r="I26" s="54"/>
      <c r="J26" s="54"/>
      <c r="K26" s="54"/>
      <c r="L26" s="55"/>
      <c r="M26" s="55"/>
    </row>
    <row r="27" spans="1:13" ht="15.75" customHeight="1">
      <c r="A27" s="59">
        <v>21</v>
      </c>
      <c r="B27" s="52" t="s">
        <v>441</v>
      </c>
      <c r="C27" s="52" t="s">
        <v>111</v>
      </c>
      <c r="D27" s="52" t="s">
        <v>442</v>
      </c>
      <c r="E27" s="36"/>
      <c r="F27" s="42"/>
      <c r="H27" s="56">
        <v>60</v>
      </c>
      <c r="I27" s="54"/>
      <c r="J27" s="54"/>
      <c r="K27" s="54"/>
      <c r="L27" s="55"/>
      <c r="M27" s="55"/>
    </row>
    <row r="28" spans="1:13" ht="15.75" customHeight="1">
      <c r="A28" s="51">
        <v>22</v>
      </c>
      <c r="B28" s="52" t="s">
        <v>445</v>
      </c>
      <c r="C28" s="52" t="s">
        <v>446</v>
      </c>
      <c r="D28" s="52" t="s">
        <v>447</v>
      </c>
      <c r="E28" s="36"/>
      <c r="F28" s="42"/>
      <c r="H28" s="56">
        <v>55</v>
      </c>
      <c r="I28" s="54"/>
      <c r="J28" s="54"/>
      <c r="K28" s="54"/>
      <c r="L28" s="55"/>
      <c r="M28" s="55"/>
    </row>
    <row r="29" spans="1:13" ht="15.75" customHeight="1">
      <c r="A29" s="59">
        <v>23</v>
      </c>
      <c r="B29" s="52" t="s">
        <v>126</v>
      </c>
      <c r="C29" s="57" t="s">
        <v>13</v>
      </c>
      <c r="D29" s="52" t="s">
        <v>28</v>
      </c>
      <c r="E29" s="36"/>
      <c r="F29" s="42"/>
      <c r="H29" s="56">
        <v>50</v>
      </c>
      <c r="I29" s="54"/>
      <c r="J29" s="54"/>
      <c r="K29" s="54"/>
      <c r="L29" s="55"/>
      <c r="M29" s="55"/>
    </row>
    <row r="30" spans="1:13" ht="15.75" customHeight="1">
      <c r="A30" s="51">
        <v>24</v>
      </c>
      <c r="B30" s="52" t="s">
        <v>456</v>
      </c>
      <c r="C30" s="52" t="s">
        <v>457</v>
      </c>
      <c r="D30" s="52" t="s">
        <v>458</v>
      </c>
      <c r="E30" s="36"/>
      <c r="F30" s="42"/>
      <c r="H30" s="56">
        <v>45</v>
      </c>
      <c r="I30" s="54"/>
      <c r="J30" s="54"/>
      <c r="K30" s="54"/>
      <c r="L30" s="55"/>
      <c r="M30" s="55"/>
    </row>
    <row r="31" spans="1:13" ht="15.75" customHeight="1">
      <c r="A31" s="59">
        <v>25</v>
      </c>
      <c r="B31" s="52" t="s">
        <v>128</v>
      </c>
      <c r="C31" s="52" t="s">
        <v>130</v>
      </c>
      <c r="D31" s="52" t="s">
        <v>131</v>
      </c>
      <c r="E31" s="36"/>
      <c r="F31" s="42"/>
      <c r="H31" s="56">
        <v>40</v>
      </c>
      <c r="I31" s="54"/>
      <c r="J31" s="54"/>
      <c r="K31" s="54"/>
      <c r="L31" s="55"/>
      <c r="M31" s="55"/>
    </row>
    <row r="32" spans="1:13" ht="15.75" customHeight="1">
      <c r="A32" s="51">
        <v>26</v>
      </c>
      <c r="B32" s="52" t="s">
        <v>471</v>
      </c>
      <c r="C32" s="52" t="s">
        <v>472</v>
      </c>
      <c r="D32" s="52" t="s">
        <v>473</v>
      </c>
      <c r="E32" s="36"/>
      <c r="F32" s="42"/>
      <c r="H32" s="56">
        <v>35</v>
      </c>
      <c r="I32" s="54"/>
      <c r="J32" s="54"/>
      <c r="K32" s="54"/>
      <c r="L32" s="55"/>
      <c r="M32" s="55"/>
    </row>
    <row r="33" spans="1:13" ht="15.75" customHeight="1">
      <c r="A33" s="59">
        <v>27</v>
      </c>
      <c r="B33" s="52" t="s">
        <v>477</v>
      </c>
      <c r="C33" s="52" t="s">
        <v>478</v>
      </c>
      <c r="D33" s="52" t="s">
        <v>479</v>
      </c>
      <c r="E33" s="36"/>
      <c r="F33" s="42"/>
      <c r="H33" s="56">
        <v>30</v>
      </c>
      <c r="I33" s="54"/>
      <c r="J33" s="54"/>
      <c r="K33" s="54"/>
      <c r="L33" s="55"/>
      <c r="M33" s="55"/>
    </row>
    <row r="34" spans="1:13" ht="15.75" customHeight="1">
      <c r="A34" s="51">
        <v>28</v>
      </c>
      <c r="B34" s="57" t="s">
        <v>299</v>
      </c>
      <c r="C34" s="57" t="s">
        <v>301</v>
      </c>
      <c r="D34" s="52" t="s">
        <v>483</v>
      </c>
      <c r="E34" s="36"/>
      <c r="F34" s="42"/>
      <c r="H34" s="56">
        <v>25</v>
      </c>
      <c r="I34" s="54"/>
      <c r="J34" s="54"/>
      <c r="K34" s="54"/>
      <c r="L34" s="55"/>
      <c r="M34" s="55"/>
    </row>
    <row r="35" spans="1:13" ht="15.75" customHeight="1">
      <c r="A35" s="59">
        <v>29</v>
      </c>
      <c r="B35" s="57" t="s">
        <v>89</v>
      </c>
      <c r="C35" s="57" t="s">
        <v>221</v>
      </c>
      <c r="D35" s="57" t="s">
        <v>308</v>
      </c>
      <c r="E35" s="36"/>
      <c r="F35" s="42"/>
      <c r="H35" s="56">
        <v>20</v>
      </c>
      <c r="I35" s="54"/>
      <c r="J35" s="54"/>
      <c r="K35" s="54"/>
      <c r="L35" s="55"/>
      <c r="M35" s="55"/>
    </row>
    <row r="36" spans="1:13" ht="15.75" customHeight="1">
      <c r="A36" s="51">
        <v>30</v>
      </c>
      <c r="B36" s="57" t="s">
        <v>289</v>
      </c>
      <c r="C36" s="52" t="s">
        <v>498</v>
      </c>
      <c r="D36" s="52" t="s">
        <v>499</v>
      </c>
      <c r="E36" s="36"/>
      <c r="F36" s="42"/>
      <c r="H36" s="56">
        <v>15</v>
      </c>
      <c r="I36" s="54"/>
      <c r="J36" s="54"/>
      <c r="K36" s="54"/>
      <c r="L36" s="55"/>
      <c r="M36" s="55"/>
    </row>
    <row r="37" spans="1:13" ht="15.75" customHeight="1">
      <c r="A37" s="59">
        <v>31</v>
      </c>
      <c r="B37" s="57" t="s">
        <v>272</v>
      </c>
      <c r="C37" s="57" t="s">
        <v>327</v>
      </c>
      <c r="D37" s="57" t="s">
        <v>329</v>
      </c>
      <c r="E37" s="36"/>
      <c r="F37" s="42"/>
      <c r="H37" s="56">
        <v>10</v>
      </c>
      <c r="I37" s="54"/>
      <c r="J37" s="54"/>
      <c r="K37" s="54"/>
      <c r="L37" s="55"/>
      <c r="M37" s="55"/>
    </row>
    <row r="38" spans="1:13" ht="15.75" customHeight="1">
      <c r="A38" s="51">
        <v>32</v>
      </c>
      <c r="B38" s="57" t="s">
        <v>225</v>
      </c>
      <c r="C38" s="57" t="s">
        <v>223</v>
      </c>
      <c r="D38" s="57" t="s">
        <v>340</v>
      </c>
      <c r="E38" s="36"/>
      <c r="F38" s="42"/>
      <c r="H38" s="60">
        <v>5</v>
      </c>
      <c r="I38" s="54"/>
      <c r="J38" s="54"/>
      <c r="K38" s="54"/>
      <c r="L38" s="55"/>
      <c r="M38" s="55"/>
    </row>
    <row r="39" spans="1:13" ht="15.75" customHeight="1">
      <c r="K39" s="55"/>
      <c r="L39" s="55"/>
      <c r="M39" s="55"/>
    </row>
    <row r="40" spans="1:13" ht="15.75" customHeight="1">
      <c r="K40" s="55"/>
      <c r="L40" s="55"/>
      <c r="M40" s="55"/>
    </row>
    <row r="41" spans="1:13" ht="15.75" customHeight="1">
      <c r="K41" s="55"/>
      <c r="L41" s="55"/>
      <c r="M41" s="55"/>
    </row>
    <row r="42" spans="1:13" ht="15.75" customHeight="1">
      <c r="K42" s="55"/>
      <c r="L42" s="55"/>
      <c r="M42" s="55"/>
    </row>
    <row r="43" spans="1:13" ht="15.75" customHeight="1">
      <c r="K43" s="55"/>
      <c r="L43" s="55"/>
      <c r="M43" s="55"/>
    </row>
    <row r="44" spans="1:13" ht="15.75" customHeight="1">
      <c r="K44" s="55"/>
      <c r="L44" s="55"/>
      <c r="M44" s="55"/>
    </row>
    <row r="45" spans="1:13" ht="15.75" customHeight="1">
      <c r="K45" s="55"/>
      <c r="L45" s="55"/>
      <c r="M45" s="55"/>
    </row>
    <row r="46" spans="1:13" ht="15.75" customHeight="1">
      <c r="K46" s="55"/>
      <c r="L46" s="55"/>
      <c r="M46" s="55"/>
    </row>
    <row r="47" spans="1:13" ht="15.75" customHeight="1">
      <c r="K47" s="55"/>
      <c r="L47" s="55"/>
      <c r="M47" s="55"/>
    </row>
    <row r="48" spans="1:13" ht="15.75" customHeight="1">
      <c r="K48" s="55"/>
      <c r="L48" s="55"/>
      <c r="M48" s="55"/>
    </row>
    <row r="49" spans="11:13" ht="15.75" customHeight="1">
      <c r="K49" s="55"/>
      <c r="L49" s="55"/>
      <c r="M49" s="55"/>
    </row>
    <row r="50" spans="11:13" ht="15.75" customHeight="1">
      <c r="K50" s="55"/>
      <c r="L50" s="55"/>
      <c r="M50" s="55"/>
    </row>
    <row r="51" spans="11:13" ht="15.75" customHeight="1"/>
    <row r="52" spans="11:13" ht="15.75" customHeight="1"/>
    <row r="53" spans="11:13" ht="15.75" customHeight="1"/>
    <row r="54" spans="11:13" ht="15.75" customHeight="1"/>
    <row r="55" spans="11:13" ht="15.75" customHeight="1"/>
    <row r="56" spans="11:13" ht="15.75" customHeight="1"/>
    <row r="57" spans="11:13" ht="15.75" customHeight="1"/>
    <row r="58" spans="11:13" ht="15.75" customHeight="1"/>
    <row r="59" spans="11:13" ht="15.75" customHeight="1"/>
    <row r="60" spans="11:13" ht="15.75" customHeight="1"/>
    <row r="61" spans="11:13" ht="15.75" customHeight="1"/>
    <row r="62" spans="11:13" ht="15.75" customHeight="1"/>
    <row r="63" spans="11:13" ht="15.75" customHeight="1"/>
    <row r="64" spans="1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C2:D2"/>
    <mergeCell ref="C4:D4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00"/>
  <sheetViews>
    <sheetView showGridLines="0" workbookViewId="0">
      <selection activeCell="E7" sqref="E7:E25"/>
    </sheetView>
  </sheetViews>
  <sheetFormatPr baseColWidth="10" defaultColWidth="11.1640625" defaultRowHeight="15" customHeight="1"/>
  <cols>
    <col min="1" max="1" width="14.6640625" customWidth="1"/>
    <col min="2" max="2" width="26.6640625" customWidth="1"/>
    <col min="3" max="3" width="25.6640625" customWidth="1"/>
    <col min="4" max="4" width="24.6640625" customWidth="1"/>
    <col min="5" max="5" width="24.1640625" customWidth="1"/>
    <col min="6" max="6" width="17.83203125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23" customWidth="1"/>
    <col min="13" max="13" width="22.83203125" customWidth="1"/>
    <col min="14" max="26" width="10.5" customWidth="1"/>
  </cols>
  <sheetData>
    <row r="1" spans="1:13" ht="15.75" customHeight="1">
      <c r="A1" s="190" t="s">
        <v>551</v>
      </c>
      <c r="B1" s="191"/>
      <c r="C1" s="191"/>
      <c r="D1" s="191"/>
      <c r="E1" s="191"/>
      <c r="F1" s="192"/>
    </row>
    <row r="2" spans="1:13" ht="15.75" customHeight="1">
      <c r="C2" s="194" t="s">
        <v>592</v>
      </c>
      <c r="D2" s="192"/>
    </row>
    <row r="3" spans="1:13" ht="15.75" customHeight="1"/>
    <row r="4" spans="1:13" ht="15.75" customHeight="1">
      <c r="C4" s="195" t="s">
        <v>593</v>
      </c>
      <c r="D4" s="189"/>
    </row>
    <row r="5" spans="1:13" ht="15.75" customHeight="1"/>
    <row r="6" spans="1:13" ht="15.75" customHeight="1">
      <c r="A6" s="46"/>
      <c r="B6" s="48" t="s">
        <v>556</v>
      </c>
      <c r="C6" s="48" t="s">
        <v>557</v>
      </c>
      <c r="D6" s="48" t="s">
        <v>558</v>
      </c>
      <c r="E6" s="48" t="s">
        <v>559</v>
      </c>
      <c r="F6" s="49" t="s">
        <v>560</v>
      </c>
      <c r="H6" s="50" t="s">
        <v>561</v>
      </c>
    </row>
    <row r="7" spans="1:13" ht="15.75" customHeight="1">
      <c r="A7" s="61" t="s">
        <v>562</v>
      </c>
      <c r="B7" s="5" t="s">
        <v>173</v>
      </c>
      <c r="C7" s="5" t="s">
        <v>162</v>
      </c>
      <c r="D7" s="5" t="s">
        <v>165</v>
      </c>
      <c r="E7" s="5" t="s">
        <v>7</v>
      </c>
      <c r="F7" s="62"/>
      <c r="H7" s="63">
        <v>120</v>
      </c>
      <c r="K7" s="55"/>
      <c r="L7" s="55"/>
      <c r="M7" s="55"/>
    </row>
    <row r="8" spans="1:13" ht="15.75" customHeight="1">
      <c r="A8" s="61" t="s">
        <v>563</v>
      </c>
      <c r="B8" s="5" t="s">
        <v>22</v>
      </c>
      <c r="C8" s="5" t="s">
        <v>12</v>
      </c>
      <c r="D8" s="5" t="s">
        <v>176</v>
      </c>
      <c r="E8" s="5" t="s">
        <v>169</v>
      </c>
      <c r="F8" s="62"/>
      <c r="H8" s="63">
        <v>115</v>
      </c>
      <c r="K8" s="55"/>
      <c r="L8" s="55"/>
      <c r="M8" s="55"/>
    </row>
    <row r="9" spans="1:13" ht="15.75" customHeight="1">
      <c r="A9" s="61" t="s">
        <v>564</v>
      </c>
      <c r="B9" s="5" t="s">
        <v>365</v>
      </c>
      <c r="C9" s="5" t="s">
        <v>195</v>
      </c>
      <c r="D9" s="5" t="s">
        <v>366</v>
      </c>
      <c r="E9" s="5" t="s">
        <v>367</v>
      </c>
      <c r="F9" s="62"/>
      <c r="H9" s="63">
        <v>110</v>
      </c>
      <c r="K9" s="55"/>
      <c r="L9" s="55"/>
      <c r="M9" s="55"/>
    </row>
    <row r="10" spans="1:13" ht="15.75" customHeight="1">
      <c r="A10" s="61">
        <v>4</v>
      </c>
      <c r="B10" s="5" t="s">
        <v>373</v>
      </c>
      <c r="C10" s="5" t="s">
        <v>374</v>
      </c>
      <c r="D10" s="5" t="s">
        <v>375</v>
      </c>
      <c r="E10" s="5" t="s">
        <v>197</v>
      </c>
      <c r="F10" s="62"/>
      <c r="H10" s="63">
        <v>105</v>
      </c>
      <c r="K10" s="55"/>
      <c r="L10" s="55"/>
      <c r="M10" s="55"/>
    </row>
    <row r="11" spans="1:13" ht="15.75" customHeight="1">
      <c r="A11" s="61">
        <v>5</v>
      </c>
      <c r="B11" s="5" t="s">
        <v>201</v>
      </c>
      <c r="C11" s="5" t="s">
        <v>199</v>
      </c>
      <c r="D11" s="5" t="s">
        <v>380</v>
      </c>
      <c r="E11" s="5" t="s">
        <v>381</v>
      </c>
      <c r="F11" s="62"/>
      <c r="H11" s="63">
        <v>100</v>
      </c>
      <c r="K11" s="55"/>
      <c r="L11" s="55"/>
      <c r="M11" s="55"/>
    </row>
    <row r="12" spans="1:13" ht="15.75" customHeight="1">
      <c r="A12" s="61">
        <v>6</v>
      </c>
      <c r="B12" s="10"/>
      <c r="C12" s="10"/>
      <c r="D12" s="10"/>
      <c r="E12" s="10"/>
      <c r="F12" s="62"/>
      <c r="H12" s="63">
        <v>95</v>
      </c>
      <c r="K12" s="55"/>
      <c r="L12" s="55"/>
      <c r="M12" s="55"/>
    </row>
    <row r="13" spans="1:13" ht="15.75" customHeight="1">
      <c r="A13" s="61">
        <v>7</v>
      </c>
      <c r="B13" s="5" t="s">
        <v>213</v>
      </c>
      <c r="C13" s="5" t="s">
        <v>212</v>
      </c>
      <c r="D13" s="5" t="s">
        <v>10</v>
      </c>
      <c r="E13" s="5" t="s">
        <v>391</v>
      </c>
      <c r="F13" s="62"/>
      <c r="H13" s="63">
        <v>90</v>
      </c>
      <c r="K13" s="55"/>
      <c r="L13" s="55"/>
      <c r="M13" s="55"/>
    </row>
    <row r="14" spans="1:13" ht="15.75" customHeight="1">
      <c r="A14" s="61">
        <v>8</v>
      </c>
      <c r="B14" s="5" t="s">
        <v>394</v>
      </c>
      <c r="C14" s="5" t="s">
        <v>594</v>
      </c>
      <c r="D14" s="10"/>
      <c r="E14" s="10"/>
      <c r="F14" s="62"/>
      <c r="H14" s="63">
        <v>85</v>
      </c>
      <c r="K14" s="55"/>
      <c r="L14" s="55"/>
      <c r="M14" s="55"/>
    </row>
    <row r="15" spans="1:13" ht="15.75" customHeight="1">
      <c r="A15" s="61">
        <v>9</v>
      </c>
      <c r="B15" s="5" t="s">
        <v>402</v>
      </c>
      <c r="C15" s="5" t="s">
        <v>403</v>
      </c>
      <c r="D15" s="5" t="s">
        <v>62</v>
      </c>
      <c r="E15" s="5" t="s">
        <v>217</v>
      </c>
      <c r="F15" s="62"/>
      <c r="H15" s="63">
        <v>80</v>
      </c>
      <c r="K15" s="55"/>
      <c r="L15" s="55"/>
      <c r="M15" s="55"/>
    </row>
    <row r="16" spans="1:13" ht="15.75" customHeight="1">
      <c r="A16" s="61">
        <v>10</v>
      </c>
      <c r="B16" s="5" t="s">
        <v>267</v>
      </c>
      <c r="C16" s="5" t="s">
        <v>164</v>
      </c>
      <c r="D16" s="5" t="s">
        <v>219</v>
      </c>
      <c r="E16" s="5" t="s">
        <v>405</v>
      </c>
      <c r="F16" s="62"/>
      <c r="H16" s="63">
        <v>75</v>
      </c>
      <c r="K16" s="55"/>
      <c r="L16" s="55"/>
      <c r="M16" s="55"/>
    </row>
    <row r="17" spans="1:13" ht="15.75" customHeight="1">
      <c r="A17" s="61">
        <v>11</v>
      </c>
      <c r="B17" s="5" t="s">
        <v>425</v>
      </c>
      <c r="C17" s="5" t="s">
        <v>426</v>
      </c>
      <c r="D17" s="5" t="s">
        <v>427</v>
      </c>
      <c r="E17" s="5" t="s">
        <v>230</v>
      </c>
      <c r="F17" s="62"/>
      <c r="H17" s="63">
        <v>70</v>
      </c>
      <c r="K17" s="55"/>
      <c r="L17" s="55"/>
      <c r="M17" s="55"/>
    </row>
    <row r="18" spans="1:13" ht="15.75" customHeight="1">
      <c r="A18" s="61">
        <v>12</v>
      </c>
      <c r="B18" s="5" t="s">
        <v>432</v>
      </c>
      <c r="C18" s="5" t="s">
        <v>233</v>
      </c>
      <c r="D18" s="5" t="s">
        <v>433</v>
      </c>
      <c r="E18" s="5" t="s">
        <v>434</v>
      </c>
      <c r="F18" s="62"/>
      <c r="H18" s="63">
        <v>65</v>
      </c>
      <c r="K18" s="55"/>
      <c r="L18" s="55"/>
      <c r="M18" s="55"/>
    </row>
    <row r="19" spans="1:13" ht="15.75" customHeight="1">
      <c r="A19" s="61">
        <v>13</v>
      </c>
      <c r="B19" s="5" t="s">
        <v>443</v>
      </c>
      <c r="C19" s="5" t="s">
        <v>444</v>
      </c>
      <c r="D19" s="5" t="s">
        <v>595</v>
      </c>
      <c r="E19" s="5" t="s">
        <v>196</v>
      </c>
      <c r="F19" s="62"/>
      <c r="H19" s="63">
        <v>60</v>
      </c>
      <c r="K19" s="55"/>
      <c r="L19" s="55"/>
      <c r="M19" s="55"/>
    </row>
    <row r="20" spans="1:13" ht="15.75" customHeight="1">
      <c r="A20" s="61">
        <v>14</v>
      </c>
      <c r="B20" s="5" t="s">
        <v>596</v>
      </c>
      <c r="C20" s="5" t="s">
        <v>292</v>
      </c>
      <c r="D20" s="5" t="s">
        <v>248</v>
      </c>
      <c r="E20" s="5" t="s">
        <v>482</v>
      </c>
      <c r="F20" s="62"/>
      <c r="H20" s="63">
        <v>55</v>
      </c>
      <c r="K20" s="55"/>
      <c r="L20" s="55"/>
      <c r="M20" s="55"/>
    </row>
    <row r="21" spans="1:13" ht="15.75" customHeight="1">
      <c r="A21" s="61">
        <v>15</v>
      </c>
      <c r="B21" s="5" t="s">
        <v>451</v>
      </c>
      <c r="C21" s="5" t="s">
        <v>254</v>
      </c>
      <c r="D21" s="5" t="s">
        <v>452</v>
      </c>
      <c r="E21" s="5" t="s">
        <v>453</v>
      </c>
      <c r="F21" s="62"/>
      <c r="H21" s="63">
        <v>50</v>
      </c>
      <c r="K21" s="55"/>
      <c r="L21" s="55"/>
      <c r="M21" s="55"/>
    </row>
    <row r="22" spans="1:13" ht="15.75" customHeight="1">
      <c r="A22" s="61">
        <v>16</v>
      </c>
      <c r="B22" s="5" t="s">
        <v>459</v>
      </c>
      <c r="C22" s="5" t="s">
        <v>460</v>
      </c>
      <c r="D22" s="5" t="s">
        <v>262</v>
      </c>
      <c r="E22" s="5" t="s">
        <v>461</v>
      </c>
      <c r="F22" s="62"/>
      <c r="H22" s="63">
        <v>45</v>
      </c>
      <c r="K22" s="55"/>
      <c r="L22" s="55"/>
      <c r="M22" s="55"/>
    </row>
    <row r="23" spans="1:13" ht="15.75" customHeight="1">
      <c r="A23" s="61">
        <v>17</v>
      </c>
      <c r="B23" s="5" t="s">
        <v>464</v>
      </c>
      <c r="C23" s="5" t="s">
        <v>465</v>
      </c>
      <c r="D23" s="5" t="s">
        <v>270</v>
      </c>
      <c r="E23" s="5" t="s">
        <v>467</v>
      </c>
      <c r="F23" s="62"/>
      <c r="H23" s="63">
        <v>40</v>
      </c>
      <c r="K23" s="55"/>
      <c r="L23" s="55"/>
      <c r="M23" s="55"/>
    </row>
    <row r="24" spans="1:13" ht="15.75" customHeight="1">
      <c r="A24" s="61">
        <v>18</v>
      </c>
      <c r="B24" s="5" t="s">
        <v>474</v>
      </c>
      <c r="C24" s="5" t="s">
        <v>475</v>
      </c>
      <c r="D24" s="5" t="s">
        <v>281</v>
      </c>
      <c r="E24" s="5" t="s">
        <v>476</v>
      </c>
      <c r="F24" s="62"/>
      <c r="H24" s="63">
        <v>35</v>
      </c>
      <c r="K24" s="55"/>
      <c r="L24" s="55"/>
      <c r="M24" s="55"/>
    </row>
    <row r="25" spans="1:13" ht="15.75" customHeight="1">
      <c r="A25" s="64">
        <v>19</v>
      </c>
      <c r="B25" s="65" t="s">
        <v>272</v>
      </c>
      <c r="C25" s="65" t="s">
        <v>318</v>
      </c>
      <c r="D25" s="65" t="s">
        <v>480</v>
      </c>
      <c r="E25" s="65" t="s">
        <v>481</v>
      </c>
      <c r="F25" s="66"/>
      <c r="H25" s="63">
        <v>30</v>
      </c>
      <c r="K25" s="55"/>
      <c r="L25" s="55"/>
      <c r="M25" s="55"/>
    </row>
    <row r="26" spans="1:13" ht="15.75" customHeight="1">
      <c r="A26" s="61">
        <v>20</v>
      </c>
      <c r="B26" s="65" t="s">
        <v>484</v>
      </c>
      <c r="C26" s="65" t="s">
        <v>485</v>
      </c>
      <c r="D26" s="65" t="s">
        <v>486</v>
      </c>
      <c r="E26" s="65" t="s">
        <v>487</v>
      </c>
      <c r="F26" s="66"/>
      <c r="H26" s="63">
        <v>25</v>
      </c>
      <c r="K26" s="55"/>
      <c r="L26" s="55"/>
      <c r="M26" s="55"/>
    </row>
    <row r="27" spans="1:13" ht="15.75" customHeight="1">
      <c r="A27" s="64">
        <v>21</v>
      </c>
      <c r="B27" s="65" t="s">
        <v>491</v>
      </c>
      <c r="C27" s="65" t="s">
        <v>306</v>
      </c>
      <c r="D27" s="65" t="s">
        <v>492</v>
      </c>
      <c r="E27" s="65" t="s">
        <v>493</v>
      </c>
      <c r="F27" s="66"/>
      <c r="H27" s="63">
        <v>20</v>
      </c>
      <c r="K27" s="55"/>
      <c r="L27" s="55"/>
      <c r="M27" s="55"/>
    </row>
    <row r="28" spans="1:13" ht="15.75" customHeight="1">
      <c r="A28" s="61">
        <v>22</v>
      </c>
      <c r="B28" s="65" t="s">
        <v>317</v>
      </c>
      <c r="C28" s="65" t="s">
        <v>319</v>
      </c>
      <c r="D28" s="65" t="s">
        <v>500</v>
      </c>
      <c r="E28" s="65" t="s">
        <v>501</v>
      </c>
      <c r="F28" s="66"/>
      <c r="H28" s="63">
        <v>15</v>
      </c>
      <c r="K28" s="55"/>
      <c r="L28" s="55"/>
      <c r="M28" s="55"/>
    </row>
    <row r="29" spans="1:13" ht="15.75" customHeight="1">
      <c r="A29" s="64">
        <v>23</v>
      </c>
      <c r="B29" s="65" t="s">
        <v>331</v>
      </c>
      <c r="C29" s="65" t="s">
        <v>504</v>
      </c>
      <c r="D29" s="65" t="s">
        <v>505</v>
      </c>
      <c r="E29" s="65" t="s">
        <v>506</v>
      </c>
      <c r="F29" s="66"/>
      <c r="H29" s="63">
        <v>10</v>
      </c>
      <c r="K29" s="55"/>
      <c r="L29" s="55"/>
      <c r="M29" s="55"/>
    </row>
    <row r="30" spans="1:13" ht="15.75" customHeight="1">
      <c r="A30" s="61">
        <v>24</v>
      </c>
      <c r="B30" s="65" t="s">
        <v>546</v>
      </c>
      <c r="C30" s="65" t="s">
        <v>547</v>
      </c>
      <c r="D30" s="65" t="s">
        <v>597</v>
      </c>
      <c r="E30" s="65" t="s">
        <v>548</v>
      </c>
      <c r="F30" s="66"/>
      <c r="H30" s="63">
        <v>5</v>
      </c>
      <c r="K30" s="55"/>
      <c r="L30" s="55"/>
      <c r="M30" s="55"/>
    </row>
    <row r="31" spans="1:13" ht="15.75" customHeight="1">
      <c r="A31" s="64"/>
      <c r="B31" s="35"/>
      <c r="C31" s="35"/>
      <c r="D31" s="35"/>
      <c r="E31" s="35"/>
      <c r="F31" s="66"/>
      <c r="H31" s="67"/>
      <c r="K31" s="55"/>
      <c r="L31" s="55"/>
      <c r="M31" s="55"/>
    </row>
    <row r="32" spans="1:13" ht="15.75" customHeight="1">
      <c r="A32" s="61"/>
      <c r="B32" s="35"/>
      <c r="C32" s="35"/>
      <c r="D32" s="35"/>
      <c r="E32" s="35"/>
      <c r="F32" s="42"/>
      <c r="H32" s="67"/>
      <c r="K32" s="55"/>
      <c r="L32" s="55"/>
      <c r="M32" s="55"/>
    </row>
    <row r="33" spans="1:13" ht="15.75" customHeight="1">
      <c r="A33" s="64"/>
      <c r="B33" s="35"/>
      <c r="C33" s="35"/>
      <c r="D33" s="35"/>
      <c r="E33" s="35"/>
      <c r="F33" s="66"/>
      <c r="H33" s="67"/>
      <c r="K33" s="55"/>
      <c r="L33" s="55"/>
      <c r="M33" s="55"/>
    </row>
    <row r="34" spans="1:13" ht="15.75" customHeight="1">
      <c r="A34" s="61"/>
      <c r="B34" s="35"/>
      <c r="C34" s="35"/>
      <c r="D34" s="35"/>
      <c r="E34" s="35"/>
      <c r="F34" s="66"/>
      <c r="H34" s="67"/>
      <c r="K34" s="55"/>
      <c r="L34" s="55"/>
      <c r="M34" s="55"/>
    </row>
    <row r="35" spans="1:13" ht="15.75" customHeight="1">
      <c r="A35" s="64"/>
      <c r="B35" s="35"/>
      <c r="C35" s="35"/>
      <c r="D35" s="35"/>
      <c r="E35" s="35"/>
      <c r="F35" s="66"/>
      <c r="H35" s="67"/>
      <c r="K35" s="55"/>
      <c r="L35" s="55"/>
      <c r="M35" s="55"/>
    </row>
    <row r="36" spans="1:13" ht="15.75" customHeight="1">
      <c r="A36" s="61"/>
      <c r="B36" s="35"/>
      <c r="C36" s="35"/>
      <c r="D36" s="35"/>
      <c r="E36" s="35"/>
      <c r="F36" s="66"/>
      <c r="H36" s="67"/>
      <c r="K36" s="55"/>
      <c r="L36" s="55"/>
      <c r="M36" s="55"/>
    </row>
    <row r="37" spans="1:13" ht="15.75" customHeight="1">
      <c r="A37" s="64"/>
      <c r="B37" s="35"/>
      <c r="C37" s="35"/>
      <c r="D37" s="35"/>
      <c r="E37" s="35"/>
      <c r="F37" s="66"/>
      <c r="H37" s="67"/>
      <c r="K37" s="55"/>
      <c r="L37" s="55"/>
      <c r="M37" s="55"/>
    </row>
    <row r="38" spans="1:13" ht="15.75" customHeight="1">
      <c r="A38" s="61"/>
      <c r="B38" s="35"/>
      <c r="C38" s="35"/>
      <c r="D38" s="35"/>
      <c r="E38" s="35"/>
      <c r="F38" s="66"/>
      <c r="H38" s="67"/>
      <c r="K38" s="55"/>
      <c r="L38" s="55"/>
      <c r="M38" s="55"/>
    </row>
    <row r="39" spans="1:13" ht="15.75" customHeight="1">
      <c r="A39" s="64"/>
      <c r="B39" s="35"/>
      <c r="C39" s="35"/>
      <c r="D39" s="35"/>
      <c r="E39" s="35"/>
      <c r="F39" s="66"/>
      <c r="H39" s="67"/>
      <c r="K39" s="55"/>
      <c r="L39" s="55"/>
      <c r="M39" s="55"/>
    </row>
    <row r="40" spans="1:13" ht="15.75" customHeight="1">
      <c r="A40" s="61"/>
      <c r="B40" s="35"/>
      <c r="C40" s="35"/>
      <c r="D40" s="35"/>
      <c r="E40" s="35"/>
      <c r="F40" s="66"/>
      <c r="H40" s="67"/>
      <c r="K40" s="55"/>
      <c r="L40" s="55"/>
      <c r="M40" s="55"/>
    </row>
    <row r="41" spans="1:13" ht="15.75" customHeight="1">
      <c r="A41" s="64"/>
      <c r="B41" s="35"/>
      <c r="C41" s="35"/>
      <c r="D41" s="35"/>
      <c r="E41" s="35"/>
      <c r="F41" s="66"/>
      <c r="H41" s="67"/>
      <c r="K41" s="55"/>
      <c r="L41" s="55"/>
      <c r="M41" s="55"/>
    </row>
    <row r="42" spans="1:13" ht="15.75" customHeight="1">
      <c r="A42" s="61"/>
      <c r="B42" s="35"/>
      <c r="C42" s="35"/>
      <c r="D42" s="35"/>
      <c r="E42" s="35"/>
      <c r="F42" s="66"/>
      <c r="H42" s="67"/>
      <c r="K42" s="55"/>
      <c r="L42" s="55"/>
      <c r="M42" s="55"/>
    </row>
    <row r="43" spans="1:13" ht="15.75" customHeight="1">
      <c r="A43" s="64"/>
      <c r="B43" s="35"/>
      <c r="C43" s="35"/>
      <c r="D43" s="35"/>
      <c r="E43" s="35"/>
      <c r="F43" s="66"/>
      <c r="H43" s="67"/>
      <c r="K43" s="55"/>
      <c r="L43" s="55"/>
      <c r="M43" s="55"/>
    </row>
    <row r="44" spans="1:13" ht="15.75" customHeight="1">
      <c r="A44" s="61"/>
      <c r="B44" s="35"/>
      <c r="C44" s="35"/>
      <c r="D44" s="35"/>
      <c r="E44" s="35"/>
      <c r="F44" s="66"/>
      <c r="H44" s="67"/>
      <c r="K44" s="55"/>
      <c r="L44" s="55"/>
      <c r="M44" s="55"/>
    </row>
    <row r="45" spans="1:13" ht="15.75" customHeight="1">
      <c r="A45" s="64"/>
      <c r="B45" s="35"/>
      <c r="C45" s="35"/>
      <c r="D45" s="35"/>
      <c r="E45" s="35"/>
      <c r="F45" s="66"/>
      <c r="H45" s="67"/>
      <c r="K45" s="55"/>
      <c r="L45" s="55"/>
      <c r="M45" s="55"/>
    </row>
    <row r="46" spans="1:13" ht="15.75" customHeight="1">
      <c r="A46" s="61"/>
      <c r="B46" s="35"/>
      <c r="C46" s="35"/>
      <c r="D46" s="35"/>
      <c r="E46" s="35"/>
      <c r="F46" s="66"/>
      <c r="H46" s="67"/>
      <c r="K46" s="55"/>
      <c r="L46" s="55"/>
      <c r="M46" s="55"/>
    </row>
    <row r="47" spans="1:13" ht="15.75" customHeight="1">
      <c r="A47" s="64"/>
      <c r="B47" s="35"/>
      <c r="C47" s="35"/>
      <c r="D47" s="35"/>
      <c r="E47" s="35"/>
      <c r="F47" s="66"/>
      <c r="H47" s="68"/>
      <c r="K47" s="55"/>
      <c r="L47" s="55"/>
      <c r="M47" s="55"/>
    </row>
    <row r="48" spans="1:13" ht="15.75" customHeight="1">
      <c r="K48" s="55"/>
      <c r="L48" s="55"/>
      <c r="M48" s="55"/>
    </row>
    <row r="49" spans="11:13" ht="15.75" customHeight="1">
      <c r="K49" s="55"/>
      <c r="L49" s="55"/>
      <c r="M49" s="55"/>
    </row>
    <row r="50" spans="11:13" ht="15.75" customHeight="1">
      <c r="K50" s="55"/>
      <c r="L50" s="55"/>
      <c r="M50" s="55"/>
    </row>
    <row r="51" spans="11:13" ht="15.75" customHeight="1">
      <c r="K51" s="55"/>
      <c r="L51" s="55"/>
      <c r="M51" s="55"/>
    </row>
    <row r="52" spans="11:13" ht="15.75" customHeight="1">
      <c r="K52" s="55"/>
      <c r="L52" s="55"/>
      <c r="M52" s="55"/>
    </row>
    <row r="53" spans="11:13" ht="15.75" customHeight="1">
      <c r="K53" s="55"/>
      <c r="L53" s="55"/>
      <c r="M53" s="55"/>
    </row>
    <row r="54" spans="11:13" ht="15.75" customHeight="1">
      <c r="K54" s="55"/>
      <c r="L54" s="55"/>
      <c r="M54" s="55"/>
    </row>
    <row r="55" spans="11:13" ht="15.75" customHeight="1">
      <c r="K55" s="55"/>
      <c r="L55" s="55"/>
      <c r="M55" s="55"/>
    </row>
    <row r="56" spans="11:13" ht="15.75" customHeight="1">
      <c r="K56" s="55"/>
      <c r="L56" s="55"/>
      <c r="M56" s="55"/>
    </row>
    <row r="57" spans="11:13" ht="15.75" customHeight="1">
      <c r="K57" s="55"/>
      <c r="L57" s="55"/>
      <c r="M57" s="55"/>
    </row>
    <row r="58" spans="11:13" ht="15.75" customHeight="1">
      <c r="K58" s="55"/>
      <c r="L58" s="55"/>
      <c r="M58" s="55"/>
    </row>
    <row r="59" spans="11:13" ht="15.75" customHeight="1">
      <c r="K59" s="55"/>
      <c r="L59" s="55"/>
      <c r="M59" s="55"/>
    </row>
    <row r="60" spans="11:13" ht="15.75" customHeight="1">
      <c r="K60" s="55"/>
      <c r="L60" s="55"/>
      <c r="M60" s="55"/>
    </row>
    <row r="61" spans="11:13" ht="15.75" customHeight="1">
      <c r="K61" s="55"/>
      <c r="L61" s="55"/>
      <c r="M61" s="55"/>
    </row>
    <row r="62" spans="11:13" ht="15.75" customHeight="1"/>
    <row r="63" spans="11:13" ht="15.75" customHeight="1"/>
    <row r="64" spans="1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C2:D2"/>
    <mergeCell ref="C4:D4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00"/>
  <sheetViews>
    <sheetView showGridLines="0" workbookViewId="0">
      <selection activeCell="E22" sqref="E22"/>
    </sheetView>
  </sheetViews>
  <sheetFormatPr baseColWidth="10" defaultColWidth="11.1640625" defaultRowHeight="15" customHeight="1"/>
  <cols>
    <col min="1" max="1" width="14.6640625" customWidth="1"/>
    <col min="2" max="2" width="26.6640625" customWidth="1"/>
    <col min="3" max="3" width="25.6640625" customWidth="1"/>
    <col min="4" max="4" width="24.6640625" customWidth="1"/>
    <col min="5" max="5" width="24.1640625" customWidth="1"/>
    <col min="6" max="6" width="17.83203125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23" customWidth="1"/>
    <col min="13" max="13" width="22.83203125" customWidth="1"/>
    <col min="14" max="26" width="10.5" customWidth="1"/>
  </cols>
  <sheetData>
    <row r="1" spans="1:13" ht="15.75" customHeight="1">
      <c r="A1" s="190" t="s">
        <v>589</v>
      </c>
      <c r="B1" s="191"/>
      <c r="C1" s="191"/>
      <c r="D1" s="191"/>
      <c r="E1" s="191"/>
      <c r="F1" s="192"/>
    </row>
    <row r="2" spans="1:13" ht="15.75" customHeight="1">
      <c r="C2" s="193" t="s">
        <v>598</v>
      </c>
      <c r="D2" s="192"/>
    </row>
    <row r="3" spans="1:13" ht="15.75" customHeight="1"/>
    <row r="4" spans="1:13" ht="15.75" customHeight="1">
      <c r="C4" s="188" t="s">
        <v>599</v>
      </c>
      <c r="D4" s="189"/>
    </row>
    <row r="5" spans="1:13" ht="15.75" customHeight="1"/>
    <row r="6" spans="1:13" ht="15.75" customHeight="1">
      <c r="A6" s="46"/>
      <c r="B6" s="48" t="s">
        <v>556</v>
      </c>
      <c r="C6" s="48" t="s">
        <v>557</v>
      </c>
      <c r="D6" s="48" t="s">
        <v>558</v>
      </c>
      <c r="E6" s="48" t="s">
        <v>559</v>
      </c>
      <c r="F6" s="49" t="s">
        <v>560</v>
      </c>
      <c r="H6" s="69" t="s">
        <v>561</v>
      </c>
    </row>
    <row r="7" spans="1:13" ht="15.75" customHeight="1">
      <c r="A7" s="61" t="s">
        <v>562</v>
      </c>
      <c r="B7" s="5" t="s">
        <v>406</v>
      </c>
      <c r="C7" s="5" t="s">
        <v>30</v>
      </c>
      <c r="D7" s="5" t="s">
        <v>600</v>
      </c>
      <c r="E7" s="5" t="s">
        <v>28</v>
      </c>
      <c r="F7" s="62"/>
      <c r="H7" s="6">
        <v>75</v>
      </c>
      <c r="K7" s="55"/>
      <c r="L7" s="55"/>
      <c r="M7" s="55"/>
    </row>
    <row r="8" spans="1:13" ht="15.75" customHeight="1">
      <c r="A8" s="61" t="s">
        <v>563</v>
      </c>
      <c r="B8" s="5" t="s">
        <v>428</v>
      </c>
      <c r="C8" s="5" t="s">
        <v>601</v>
      </c>
      <c r="D8" s="5" t="s">
        <v>429</v>
      </c>
      <c r="E8" s="5" t="s">
        <v>430</v>
      </c>
      <c r="F8" s="62"/>
      <c r="H8" s="9">
        <v>70</v>
      </c>
      <c r="K8" s="55"/>
      <c r="L8" s="55"/>
      <c r="M8" s="55"/>
    </row>
    <row r="9" spans="1:13" ht="15.75" customHeight="1">
      <c r="A9" s="61" t="s">
        <v>564</v>
      </c>
      <c r="B9" s="5" t="s">
        <v>438</v>
      </c>
      <c r="C9" s="5" t="s">
        <v>41</v>
      </c>
      <c r="D9" s="5" t="s">
        <v>439</v>
      </c>
      <c r="E9" s="5" t="s">
        <v>602</v>
      </c>
      <c r="F9" s="62"/>
      <c r="H9" s="9">
        <v>65</v>
      </c>
      <c r="K9" s="55"/>
      <c r="L9" s="55"/>
      <c r="M9" s="55"/>
    </row>
    <row r="10" spans="1:13" ht="15.75" customHeight="1">
      <c r="A10" s="61">
        <v>4</v>
      </c>
      <c r="B10" s="5" t="s">
        <v>126</v>
      </c>
      <c r="C10" s="5" t="s">
        <v>603</v>
      </c>
      <c r="D10" s="5" t="s">
        <v>178</v>
      </c>
      <c r="E10" s="5" t="s">
        <v>89</v>
      </c>
      <c r="F10" s="62"/>
      <c r="H10" s="9">
        <v>60</v>
      </c>
      <c r="K10" s="55"/>
      <c r="L10" s="55"/>
      <c r="M10" s="55"/>
    </row>
    <row r="11" spans="1:13" ht="15.75" customHeight="1">
      <c r="A11" s="61">
        <v>5</v>
      </c>
      <c r="B11" s="5" t="s">
        <v>48</v>
      </c>
      <c r="C11" s="5" t="s">
        <v>604</v>
      </c>
      <c r="D11" s="5" t="s">
        <v>454</v>
      </c>
      <c r="E11" s="5" t="s">
        <v>605</v>
      </c>
      <c r="F11" s="62"/>
      <c r="H11" s="9">
        <v>55</v>
      </c>
      <c r="K11" s="55"/>
      <c r="L11" s="55"/>
      <c r="M11" s="55"/>
    </row>
    <row r="12" spans="1:13" ht="15.75" customHeight="1">
      <c r="A12" s="61">
        <v>6</v>
      </c>
      <c r="B12" s="5" t="s">
        <v>5</v>
      </c>
      <c r="C12" s="5" t="s">
        <v>455</v>
      </c>
      <c r="D12" s="5" t="s">
        <v>444</v>
      </c>
      <c r="E12" s="5" t="s">
        <v>62</v>
      </c>
      <c r="F12" s="62"/>
      <c r="H12" s="9">
        <v>50</v>
      </c>
      <c r="K12" s="55"/>
      <c r="L12" s="55"/>
      <c r="M12" s="55"/>
    </row>
    <row r="13" spans="1:13" ht="15.75" customHeight="1">
      <c r="A13" s="61">
        <v>7</v>
      </c>
      <c r="B13" s="5" t="s">
        <v>313</v>
      </c>
      <c r="C13" s="5" t="s">
        <v>462</v>
      </c>
      <c r="D13" s="5" t="s">
        <v>606</v>
      </c>
      <c r="E13" s="5" t="s">
        <v>463</v>
      </c>
      <c r="F13" s="62"/>
      <c r="H13" s="9">
        <v>45</v>
      </c>
      <c r="K13" s="55"/>
      <c r="L13" s="55"/>
      <c r="M13" s="55"/>
    </row>
    <row r="14" spans="1:13" ht="15.75" customHeight="1">
      <c r="A14" s="61">
        <v>8</v>
      </c>
      <c r="B14" s="5" t="s">
        <v>468</v>
      </c>
      <c r="C14" s="5" t="s">
        <v>469</v>
      </c>
      <c r="D14" s="5" t="s">
        <v>274</v>
      </c>
      <c r="E14" s="5" t="s">
        <v>470</v>
      </c>
      <c r="F14" s="62"/>
      <c r="H14" s="9">
        <v>40</v>
      </c>
      <c r="K14" s="55"/>
      <c r="L14" s="55"/>
      <c r="M14" s="55"/>
    </row>
    <row r="15" spans="1:13" ht="15.75" customHeight="1">
      <c r="A15" s="61">
        <v>9</v>
      </c>
      <c r="B15" s="5" t="s">
        <v>46</v>
      </c>
      <c r="C15" s="5" t="s">
        <v>47</v>
      </c>
      <c r="D15" s="5" t="s">
        <v>607</v>
      </c>
      <c r="E15" s="5" t="s">
        <v>152</v>
      </c>
      <c r="F15" s="62"/>
      <c r="H15" s="9">
        <v>35</v>
      </c>
      <c r="K15" s="55"/>
      <c r="L15" s="55"/>
      <c r="M15" s="55"/>
    </row>
    <row r="16" spans="1:13" ht="15.75" customHeight="1">
      <c r="A16" s="61">
        <v>10</v>
      </c>
      <c r="B16" s="5" t="s">
        <v>596</v>
      </c>
      <c r="C16" s="5" t="s">
        <v>292</v>
      </c>
      <c r="D16" s="5" t="s">
        <v>291</v>
      </c>
      <c r="E16" s="5" t="s">
        <v>608</v>
      </c>
      <c r="F16" s="62"/>
      <c r="H16" s="9">
        <v>30</v>
      </c>
      <c r="K16" s="55"/>
      <c r="L16" s="55"/>
      <c r="M16" s="55"/>
    </row>
    <row r="17" spans="1:13" ht="15.75" customHeight="1">
      <c r="A17" s="61">
        <v>11</v>
      </c>
      <c r="B17" s="5" t="s">
        <v>489</v>
      </c>
      <c r="C17" s="5" t="s">
        <v>609</v>
      </c>
      <c r="D17" s="5" t="s">
        <v>303</v>
      </c>
      <c r="E17" s="10"/>
      <c r="F17" s="62"/>
      <c r="H17" s="9">
        <v>25</v>
      </c>
      <c r="K17" s="55"/>
      <c r="L17" s="55"/>
      <c r="M17" s="55"/>
    </row>
    <row r="18" spans="1:13" ht="15.75" customHeight="1">
      <c r="A18" s="61">
        <v>12</v>
      </c>
      <c r="B18" s="5" t="s">
        <v>494</v>
      </c>
      <c r="C18" s="5" t="s">
        <v>610</v>
      </c>
      <c r="D18" s="5" t="s">
        <v>496</v>
      </c>
      <c r="E18" s="5" t="s">
        <v>497</v>
      </c>
      <c r="F18" s="62"/>
      <c r="H18" s="9">
        <v>20</v>
      </c>
      <c r="K18" s="55"/>
      <c r="L18" s="55"/>
      <c r="M18" s="55"/>
    </row>
    <row r="19" spans="1:13" ht="15.75" customHeight="1">
      <c r="A19" s="61">
        <v>13</v>
      </c>
      <c r="B19" s="5" t="s">
        <v>611</v>
      </c>
      <c r="C19" s="5" t="s">
        <v>612</v>
      </c>
      <c r="D19" s="5" t="s">
        <v>502</v>
      </c>
      <c r="E19" s="5" t="s">
        <v>503</v>
      </c>
      <c r="F19" s="62"/>
      <c r="H19" s="9">
        <v>15</v>
      </c>
      <c r="K19" s="55"/>
      <c r="L19" s="55"/>
      <c r="M19" s="55"/>
    </row>
    <row r="20" spans="1:13" ht="15.75" customHeight="1">
      <c r="A20" s="61">
        <v>14</v>
      </c>
      <c r="B20" s="5" t="s">
        <v>435</v>
      </c>
      <c r="C20" s="5" t="s">
        <v>436</v>
      </c>
      <c r="D20" s="5" t="s">
        <v>613</v>
      </c>
      <c r="E20" s="5" t="s">
        <v>614</v>
      </c>
      <c r="F20" s="62"/>
      <c r="H20" s="9">
        <v>10</v>
      </c>
      <c r="K20" s="55"/>
      <c r="L20" s="55"/>
      <c r="M20" s="55"/>
    </row>
    <row r="21" spans="1:13" ht="15.75" customHeight="1">
      <c r="A21" s="70">
        <v>15</v>
      </c>
      <c r="B21" s="71" t="s">
        <v>350</v>
      </c>
      <c r="C21" s="71" t="s">
        <v>352</v>
      </c>
      <c r="D21" s="71" t="s">
        <v>549</v>
      </c>
      <c r="E21" s="71" t="s">
        <v>615</v>
      </c>
      <c r="F21" s="33"/>
      <c r="G21" s="72"/>
      <c r="H21" s="73">
        <v>5</v>
      </c>
      <c r="K21" s="55"/>
      <c r="L21" s="55"/>
      <c r="M21" s="55"/>
    </row>
    <row r="22" spans="1:13" ht="15.75" customHeight="1">
      <c r="A22" s="74"/>
      <c r="B22" s="75"/>
      <c r="C22" s="75"/>
      <c r="D22" s="75"/>
      <c r="E22" s="75"/>
      <c r="F22" s="75"/>
      <c r="H22" s="29"/>
      <c r="K22" s="55"/>
      <c r="L22" s="55"/>
      <c r="M22" s="55"/>
    </row>
    <row r="23" spans="1:13" ht="15.75" customHeight="1">
      <c r="A23" s="23"/>
      <c r="B23" s="11"/>
      <c r="C23" s="11"/>
      <c r="D23" s="11"/>
      <c r="E23" s="11"/>
      <c r="F23" s="11"/>
      <c r="H23" s="29"/>
      <c r="K23" s="55"/>
      <c r="L23" s="55"/>
      <c r="M23" s="55"/>
    </row>
    <row r="24" spans="1:13" ht="15.75" customHeight="1">
      <c r="A24" s="23"/>
      <c r="B24" s="11"/>
      <c r="C24" s="11"/>
      <c r="D24" s="11"/>
      <c r="E24" s="11"/>
      <c r="F24" s="11"/>
      <c r="H24" s="29"/>
      <c r="K24" s="55"/>
      <c r="L24" s="55"/>
      <c r="M24" s="55"/>
    </row>
    <row r="25" spans="1:13" ht="15.75" customHeight="1">
      <c r="A25" s="23"/>
      <c r="B25" s="11"/>
      <c r="C25" s="11"/>
      <c r="D25" s="11"/>
      <c r="E25" s="11"/>
      <c r="F25" s="11"/>
      <c r="H25" s="29"/>
      <c r="K25" s="55"/>
      <c r="L25" s="55"/>
      <c r="M25" s="55"/>
    </row>
    <row r="26" spans="1:13" ht="15.75" customHeight="1">
      <c r="A26" s="23"/>
      <c r="B26" s="11"/>
      <c r="C26" s="11"/>
      <c r="D26" s="11"/>
      <c r="E26" s="11"/>
      <c r="F26" s="11"/>
      <c r="H26" s="29"/>
      <c r="K26" s="55"/>
      <c r="L26" s="55"/>
      <c r="M26" s="55"/>
    </row>
    <row r="27" spans="1:13" ht="15.75" customHeight="1">
      <c r="A27" s="23"/>
      <c r="B27" s="11"/>
      <c r="C27" s="11"/>
      <c r="D27" s="11"/>
      <c r="E27" s="11"/>
      <c r="F27" s="11"/>
      <c r="H27" s="29"/>
      <c r="K27" s="55"/>
      <c r="L27" s="55"/>
      <c r="M27" s="55"/>
    </row>
    <row r="28" spans="1:13" ht="15.75" customHeight="1">
      <c r="A28" s="23"/>
      <c r="B28" s="11"/>
      <c r="C28" s="11"/>
      <c r="D28" s="11"/>
      <c r="E28" s="11"/>
      <c r="F28" s="11"/>
      <c r="H28" s="29"/>
      <c r="K28" s="55"/>
      <c r="L28" s="55"/>
      <c r="M28" s="55"/>
    </row>
    <row r="29" spans="1:13" ht="15.75" customHeight="1">
      <c r="A29" s="23"/>
      <c r="B29" s="11"/>
      <c r="C29" s="11"/>
      <c r="D29" s="11"/>
      <c r="E29" s="11"/>
      <c r="F29" s="11"/>
      <c r="H29" s="29"/>
      <c r="K29" s="55"/>
      <c r="L29" s="55"/>
      <c r="M29" s="55"/>
    </row>
    <row r="30" spans="1:13" ht="15.75" customHeight="1">
      <c r="A30" s="23"/>
      <c r="B30" s="11"/>
      <c r="C30" s="11"/>
      <c r="D30" s="11"/>
      <c r="E30" s="11"/>
      <c r="F30" s="11"/>
      <c r="H30" s="29"/>
      <c r="K30" s="55"/>
      <c r="L30" s="55"/>
      <c r="M30" s="55"/>
    </row>
    <row r="31" spans="1:13" ht="15.75" customHeight="1">
      <c r="A31" s="23"/>
      <c r="B31" s="11"/>
      <c r="C31" s="11"/>
      <c r="D31" s="11"/>
      <c r="E31" s="11"/>
      <c r="F31" s="11"/>
      <c r="H31" s="29"/>
      <c r="K31" s="55"/>
      <c r="L31" s="55"/>
      <c r="M31" s="55"/>
    </row>
    <row r="32" spans="1:13" ht="15.75" customHeight="1">
      <c r="A32" s="23"/>
      <c r="B32" s="11"/>
      <c r="C32" s="11"/>
      <c r="D32" s="11"/>
      <c r="E32" s="11"/>
      <c r="F32" s="11"/>
      <c r="H32" s="29"/>
      <c r="K32" s="55"/>
      <c r="L32" s="55"/>
      <c r="M32" s="55"/>
    </row>
    <row r="33" spans="1:13" ht="15.75" customHeight="1">
      <c r="A33" s="23"/>
      <c r="B33" s="11"/>
      <c r="C33" s="11"/>
      <c r="D33" s="11"/>
      <c r="E33" s="11"/>
      <c r="F33" s="11"/>
      <c r="H33" s="29"/>
      <c r="K33" s="55"/>
      <c r="L33" s="55"/>
      <c r="M33" s="55"/>
    </row>
    <row r="34" spans="1:13" ht="15.75" customHeight="1">
      <c r="A34" s="23"/>
      <c r="B34" s="11"/>
      <c r="C34" s="11"/>
      <c r="D34" s="11"/>
      <c r="E34" s="11"/>
      <c r="F34" s="11"/>
      <c r="H34" s="29"/>
      <c r="K34" s="55"/>
      <c r="L34" s="55"/>
      <c r="M34" s="55"/>
    </row>
    <row r="35" spans="1:13" ht="15.75" customHeight="1">
      <c r="A35" s="23"/>
      <c r="B35" s="11"/>
      <c r="C35" s="11"/>
      <c r="D35" s="11"/>
      <c r="E35" s="11"/>
      <c r="F35" s="11"/>
      <c r="H35" s="29"/>
      <c r="K35" s="55"/>
      <c r="L35" s="55"/>
      <c r="M35" s="55"/>
    </row>
    <row r="36" spans="1:13" ht="15.75" customHeight="1">
      <c r="A36" s="23"/>
      <c r="B36" s="11"/>
      <c r="C36" s="11"/>
      <c r="D36" s="11"/>
      <c r="E36" s="11"/>
      <c r="F36" s="11"/>
      <c r="H36" s="29"/>
      <c r="K36" s="55"/>
      <c r="L36" s="55"/>
      <c r="M36" s="55"/>
    </row>
    <row r="37" spans="1:13" ht="15.75" customHeight="1">
      <c r="A37" s="23"/>
      <c r="B37" s="11"/>
      <c r="C37" s="11"/>
      <c r="D37" s="11"/>
      <c r="E37" s="11"/>
      <c r="F37" s="11"/>
      <c r="H37" s="29"/>
      <c r="K37" s="55"/>
      <c r="L37" s="55"/>
      <c r="M37" s="55"/>
    </row>
    <row r="38" spans="1:13" ht="15.75" customHeight="1">
      <c r="A38" s="23"/>
      <c r="B38" s="11"/>
      <c r="C38" s="11"/>
      <c r="D38" s="11"/>
      <c r="E38" s="11"/>
      <c r="F38" s="11"/>
      <c r="H38" s="29"/>
      <c r="K38" s="55"/>
      <c r="L38" s="55"/>
      <c r="M38" s="55"/>
    </row>
    <row r="39" spans="1:13" ht="15.75" customHeight="1">
      <c r="A39" s="23"/>
      <c r="B39" s="11"/>
      <c r="C39" s="11"/>
      <c r="D39" s="11"/>
      <c r="E39" s="11"/>
      <c r="F39" s="11"/>
      <c r="H39" s="29"/>
      <c r="K39" s="55"/>
      <c r="L39" s="55"/>
      <c r="M39" s="55"/>
    </row>
    <row r="40" spans="1:13" ht="15.75" customHeight="1">
      <c r="A40" s="23"/>
      <c r="B40" s="11"/>
      <c r="C40" s="11"/>
      <c r="D40" s="11"/>
      <c r="E40" s="11"/>
      <c r="F40" s="11"/>
      <c r="H40" s="29"/>
      <c r="K40" s="55"/>
      <c r="L40" s="55"/>
      <c r="M40" s="55"/>
    </row>
    <row r="41" spans="1:13" ht="15.75" customHeight="1">
      <c r="A41" s="23"/>
      <c r="B41" s="11"/>
      <c r="C41" s="11"/>
      <c r="D41" s="11"/>
      <c r="E41" s="11"/>
      <c r="F41" s="11"/>
      <c r="H41" s="29"/>
      <c r="K41" s="55"/>
      <c r="L41" s="55"/>
      <c r="M41" s="55"/>
    </row>
    <row r="42" spans="1:13" ht="15.75" customHeight="1">
      <c r="A42" s="23"/>
      <c r="B42" s="11"/>
      <c r="C42" s="11"/>
      <c r="D42" s="11"/>
      <c r="E42" s="11"/>
      <c r="F42" s="11"/>
      <c r="H42" s="29"/>
      <c r="K42" s="55"/>
      <c r="L42" s="55"/>
      <c r="M42" s="55"/>
    </row>
    <row r="43" spans="1:13" ht="15.75" customHeight="1">
      <c r="A43" s="23"/>
      <c r="B43" s="11"/>
      <c r="C43" s="11"/>
      <c r="D43" s="11"/>
      <c r="E43" s="11"/>
      <c r="F43" s="11"/>
      <c r="H43" s="29"/>
      <c r="K43" s="55"/>
      <c r="L43" s="55"/>
      <c r="M43" s="55"/>
    </row>
    <row r="44" spans="1:13" ht="15.75" customHeight="1">
      <c r="A44" s="23"/>
      <c r="B44" s="11"/>
      <c r="C44" s="11"/>
      <c r="D44" s="11"/>
      <c r="E44" s="11"/>
      <c r="F44" s="11"/>
      <c r="H44" s="29"/>
      <c r="K44" s="55"/>
      <c r="L44" s="55"/>
      <c r="M44" s="55"/>
    </row>
    <row r="45" spans="1:13" ht="15.75" customHeight="1">
      <c r="A45" s="23"/>
      <c r="B45" s="11"/>
      <c r="C45" s="11"/>
      <c r="D45" s="11"/>
      <c r="E45" s="11"/>
      <c r="F45" s="11"/>
      <c r="H45" s="29"/>
      <c r="K45" s="55"/>
      <c r="L45" s="55"/>
      <c r="M45" s="55"/>
    </row>
    <row r="46" spans="1:13" ht="15.75" customHeight="1">
      <c r="A46" s="23"/>
      <c r="B46" s="11"/>
      <c r="C46" s="11"/>
      <c r="D46" s="11"/>
      <c r="E46" s="11"/>
      <c r="F46" s="11"/>
      <c r="H46" s="29"/>
      <c r="K46" s="55"/>
      <c r="L46" s="55"/>
      <c r="M46" s="55"/>
    </row>
    <row r="47" spans="1:13" ht="15.75" customHeight="1">
      <c r="A47" s="23"/>
      <c r="B47" s="11"/>
      <c r="C47" s="11"/>
      <c r="D47" s="11"/>
      <c r="E47" s="11"/>
      <c r="F47" s="11"/>
      <c r="H47" s="29"/>
      <c r="K47" s="55"/>
      <c r="L47" s="55"/>
      <c r="M47" s="55"/>
    </row>
    <row r="48" spans="1:13" ht="15.75" customHeight="1">
      <c r="K48" s="55"/>
      <c r="L48" s="55"/>
      <c r="M48" s="55"/>
    </row>
    <row r="49" spans="11:13" ht="15.75" customHeight="1">
      <c r="K49" s="55"/>
      <c r="L49" s="55"/>
      <c r="M49" s="55"/>
    </row>
    <row r="50" spans="11:13" ht="15.75" customHeight="1">
      <c r="K50" s="55"/>
      <c r="L50" s="55"/>
      <c r="M50" s="55"/>
    </row>
    <row r="51" spans="11:13" ht="15.75" customHeight="1">
      <c r="K51" s="55"/>
      <c r="L51" s="55"/>
      <c r="M51" s="55"/>
    </row>
    <row r="52" spans="11:13" ht="15.75" customHeight="1">
      <c r="K52" s="55"/>
      <c r="L52" s="55"/>
      <c r="M52" s="55"/>
    </row>
    <row r="53" spans="11:13" ht="15.75" customHeight="1">
      <c r="K53" s="55"/>
      <c r="L53" s="55"/>
      <c r="M53" s="55"/>
    </row>
    <row r="54" spans="11:13" ht="15.75" customHeight="1">
      <c r="K54" s="55"/>
      <c r="L54" s="55"/>
      <c r="M54" s="55"/>
    </row>
    <row r="55" spans="11:13" ht="15.75" customHeight="1">
      <c r="K55" s="55"/>
      <c r="L55" s="55"/>
      <c r="M55" s="55"/>
    </row>
    <row r="56" spans="11:13" ht="15.75" customHeight="1">
      <c r="K56" s="55"/>
      <c r="L56" s="55"/>
      <c r="M56" s="55"/>
    </row>
    <row r="57" spans="11:13" ht="15.75" customHeight="1">
      <c r="K57" s="55"/>
      <c r="L57" s="55"/>
      <c r="M57" s="55"/>
    </row>
    <row r="58" spans="11:13" ht="15.75" customHeight="1">
      <c r="K58" s="55"/>
      <c r="L58" s="55"/>
      <c r="M58" s="55"/>
    </row>
    <row r="59" spans="11:13" ht="15.75" customHeight="1">
      <c r="K59" s="55"/>
      <c r="L59" s="55"/>
      <c r="M59" s="55"/>
    </row>
    <row r="60" spans="11:13" ht="15.75" customHeight="1">
      <c r="K60" s="55"/>
      <c r="L60" s="55"/>
      <c r="M60" s="55"/>
    </row>
    <row r="61" spans="11:13" ht="15.75" customHeight="1">
      <c r="K61" s="55"/>
      <c r="L61" s="55"/>
      <c r="M61" s="55"/>
    </row>
    <row r="62" spans="11:13" ht="15.75" customHeight="1"/>
    <row r="63" spans="11:13" ht="15.75" customHeight="1"/>
    <row r="64" spans="1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C2:D2"/>
    <mergeCell ref="C4:D4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showGridLines="0" topLeftCell="L1" workbookViewId="0">
      <selection activeCell="H7" sqref="H7:H30"/>
    </sheetView>
  </sheetViews>
  <sheetFormatPr baseColWidth="10" defaultColWidth="11.1640625" defaultRowHeight="15" customHeight="1"/>
  <cols>
    <col min="1" max="1" width="14.6640625" customWidth="1"/>
    <col min="2" max="2" width="25.5" customWidth="1"/>
    <col min="3" max="3" width="23" customWidth="1"/>
    <col min="4" max="4" width="22.5" customWidth="1"/>
    <col min="5" max="5" width="20.5" customWidth="1"/>
    <col min="6" max="6" width="16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23" customWidth="1"/>
    <col min="13" max="13" width="22.83203125" customWidth="1"/>
    <col min="14" max="14" width="20.83203125" customWidth="1"/>
    <col min="15" max="15" width="16.5" customWidth="1"/>
    <col min="16" max="16" width="10.5" customWidth="1"/>
    <col min="17" max="17" width="15.33203125" customWidth="1"/>
    <col min="18" max="18" width="10.5" customWidth="1"/>
    <col min="19" max="19" width="7.1640625" customWidth="1"/>
    <col min="20" max="20" width="22.5" customWidth="1"/>
    <col min="21" max="21" width="21.5" customWidth="1"/>
    <col min="22" max="22" width="18.83203125" customWidth="1"/>
    <col min="23" max="23" width="21.6640625" customWidth="1"/>
    <col min="24" max="24" width="9.6640625" customWidth="1"/>
    <col min="25" max="25" width="10.5" customWidth="1"/>
    <col min="26" max="26" width="16" customWidth="1"/>
  </cols>
  <sheetData>
    <row r="1" spans="1:26" ht="25">
      <c r="A1" s="190" t="s">
        <v>551</v>
      </c>
      <c r="B1" s="191"/>
      <c r="C1" s="191"/>
      <c r="D1" s="191"/>
      <c r="E1" s="191"/>
      <c r="F1" s="192"/>
      <c r="J1" s="190" t="s">
        <v>551</v>
      </c>
      <c r="K1" s="191"/>
      <c r="L1" s="191"/>
      <c r="M1" s="191"/>
      <c r="N1" s="191"/>
      <c r="O1" s="192"/>
      <c r="S1" s="190" t="s">
        <v>589</v>
      </c>
      <c r="T1" s="191"/>
      <c r="U1" s="191"/>
      <c r="V1" s="191"/>
      <c r="W1" s="191"/>
      <c r="X1" s="192"/>
    </row>
    <row r="2" spans="1:26" ht="22">
      <c r="C2" s="193" t="s">
        <v>616</v>
      </c>
      <c r="D2" s="192"/>
      <c r="L2" s="193" t="s">
        <v>616</v>
      </c>
      <c r="M2" s="192"/>
      <c r="U2" s="193" t="s">
        <v>616</v>
      </c>
      <c r="V2" s="192"/>
    </row>
    <row r="4" spans="1:26" ht="16">
      <c r="C4" s="188" t="s">
        <v>617</v>
      </c>
      <c r="D4" s="189"/>
      <c r="L4" s="188" t="s">
        <v>618</v>
      </c>
      <c r="M4" s="189"/>
      <c r="U4" s="195" t="s">
        <v>619</v>
      </c>
      <c r="V4" s="189"/>
    </row>
    <row r="6" spans="1:26" ht="19">
      <c r="A6" s="46"/>
      <c r="B6" s="48" t="s">
        <v>556</v>
      </c>
      <c r="C6" s="48" t="s">
        <v>557</v>
      </c>
      <c r="D6" s="48" t="s">
        <v>558</v>
      </c>
      <c r="E6" s="48" t="s">
        <v>559</v>
      </c>
      <c r="F6" s="49" t="s">
        <v>560</v>
      </c>
      <c r="H6" s="50" t="s">
        <v>561</v>
      </c>
      <c r="J6" s="46"/>
      <c r="K6" s="48" t="s">
        <v>556</v>
      </c>
      <c r="L6" s="48" t="s">
        <v>557</v>
      </c>
      <c r="M6" s="48" t="s">
        <v>558</v>
      </c>
      <c r="N6" s="48" t="s">
        <v>559</v>
      </c>
      <c r="O6" s="49" t="s">
        <v>560</v>
      </c>
      <c r="Q6" s="50" t="s">
        <v>561</v>
      </c>
      <c r="S6" s="46"/>
      <c r="T6" s="48" t="s">
        <v>556</v>
      </c>
      <c r="U6" s="48" t="s">
        <v>557</v>
      </c>
      <c r="V6" s="48" t="s">
        <v>558</v>
      </c>
      <c r="W6" s="48" t="s">
        <v>559</v>
      </c>
      <c r="X6" s="49" t="s">
        <v>560</v>
      </c>
      <c r="Z6" s="69" t="s">
        <v>561</v>
      </c>
    </row>
    <row r="7" spans="1:26" ht="22">
      <c r="A7" s="61" t="s">
        <v>562</v>
      </c>
      <c r="B7" s="5" t="s">
        <v>424</v>
      </c>
      <c r="C7" s="5" t="s">
        <v>620</v>
      </c>
      <c r="D7" s="5" t="s">
        <v>621</v>
      </c>
      <c r="E7" s="10"/>
      <c r="F7" s="62"/>
      <c r="H7" s="67" t="s">
        <v>622</v>
      </c>
      <c r="J7" s="61" t="s">
        <v>562</v>
      </c>
      <c r="K7" s="5" t="s">
        <v>20</v>
      </c>
      <c r="L7" s="10" t="s">
        <v>623</v>
      </c>
      <c r="M7" s="10" t="s">
        <v>46</v>
      </c>
      <c r="N7" s="10"/>
      <c r="O7" s="62"/>
      <c r="Q7" s="63" t="s">
        <v>624</v>
      </c>
      <c r="S7" s="61" t="s">
        <v>562</v>
      </c>
      <c r="T7" s="5" t="s">
        <v>7</v>
      </c>
      <c r="U7" s="5" t="s">
        <v>8</v>
      </c>
      <c r="V7" s="5" t="s">
        <v>9</v>
      </c>
      <c r="W7" s="5" t="s">
        <v>10</v>
      </c>
      <c r="X7" s="62"/>
      <c r="Z7" s="6" t="s">
        <v>11</v>
      </c>
    </row>
    <row r="8" spans="1:26" ht="22">
      <c r="A8" s="61" t="s">
        <v>563</v>
      </c>
      <c r="B8" s="5" t="s">
        <v>625</v>
      </c>
      <c r="C8" s="5" t="s">
        <v>626</v>
      </c>
      <c r="D8" s="5" t="s">
        <v>257</v>
      </c>
      <c r="E8" s="10"/>
      <c r="F8" s="62"/>
      <c r="H8" s="67" t="s">
        <v>627</v>
      </c>
      <c r="J8" s="61" t="s">
        <v>563</v>
      </c>
      <c r="K8" s="5" t="s">
        <v>227</v>
      </c>
      <c r="L8" s="10" t="s">
        <v>13</v>
      </c>
      <c r="M8" s="10" t="s">
        <v>565</v>
      </c>
      <c r="N8" s="10"/>
      <c r="O8" s="62"/>
      <c r="Q8" s="63" t="s">
        <v>38</v>
      </c>
      <c r="S8" s="61" t="s">
        <v>563</v>
      </c>
      <c r="T8" s="5" t="s">
        <v>14</v>
      </c>
      <c r="U8" s="5" t="s">
        <v>15</v>
      </c>
      <c r="V8" s="5" t="s">
        <v>16</v>
      </c>
      <c r="W8" s="5" t="s">
        <v>17</v>
      </c>
      <c r="X8" s="62"/>
      <c r="Z8" s="9" t="s">
        <v>18</v>
      </c>
    </row>
    <row r="9" spans="1:26" ht="22">
      <c r="A9" s="61" t="s">
        <v>564</v>
      </c>
      <c r="B9" s="5" t="s">
        <v>41</v>
      </c>
      <c r="C9" s="5" t="s">
        <v>628</v>
      </c>
      <c r="D9" s="5" t="s">
        <v>629</v>
      </c>
      <c r="E9" s="10"/>
      <c r="F9" s="62"/>
      <c r="H9" s="67" t="s">
        <v>11</v>
      </c>
      <c r="J9" s="61" t="s">
        <v>564</v>
      </c>
      <c r="K9" s="5" t="s">
        <v>630</v>
      </c>
      <c r="L9" s="5" t="s">
        <v>631</v>
      </c>
      <c r="M9" s="5" t="s">
        <v>223</v>
      </c>
      <c r="N9" s="10"/>
      <c r="O9" s="62"/>
      <c r="Q9" s="63" t="s">
        <v>63</v>
      </c>
      <c r="S9" s="61" t="s">
        <v>564</v>
      </c>
      <c r="T9" s="5" t="s">
        <v>21</v>
      </c>
      <c r="U9" s="5" t="s">
        <v>22</v>
      </c>
      <c r="V9" s="5" t="s">
        <v>23</v>
      </c>
      <c r="W9" s="5" t="s">
        <v>24</v>
      </c>
      <c r="X9" s="62"/>
      <c r="Z9" s="9" t="s">
        <v>25</v>
      </c>
    </row>
    <row r="10" spans="1:26" ht="22">
      <c r="A10" s="61">
        <v>4</v>
      </c>
      <c r="B10" s="5" t="s">
        <v>632</v>
      </c>
      <c r="C10" s="10" t="s">
        <v>14</v>
      </c>
      <c r="D10" s="10" t="s">
        <v>633</v>
      </c>
      <c r="E10" s="10"/>
      <c r="F10" s="62"/>
      <c r="H10" s="67" t="s">
        <v>18</v>
      </c>
      <c r="J10" s="61">
        <v>4</v>
      </c>
      <c r="K10" s="5" t="s">
        <v>235</v>
      </c>
      <c r="L10" s="5" t="s">
        <v>634</v>
      </c>
      <c r="M10" s="5" t="s">
        <v>635</v>
      </c>
      <c r="N10" s="10"/>
      <c r="O10" s="62"/>
      <c r="Q10" s="63" t="s">
        <v>70</v>
      </c>
      <c r="S10" s="61">
        <v>4</v>
      </c>
      <c r="T10" s="5" t="s">
        <v>28</v>
      </c>
      <c r="U10" s="5" t="s">
        <v>29</v>
      </c>
      <c r="V10" s="5" t="s">
        <v>30</v>
      </c>
      <c r="W10" s="5" t="s">
        <v>31</v>
      </c>
      <c r="X10" s="62"/>
      <c r="Z10" s="9" t="s">
        <v>32</v>
      </c>
    </row>
    <row r="11" spans="1:26" ht="22">
      <c r="A11" s="61">
        <v>5</v>
      </c>
      <c r="B11" s="5" t="s">
        <v>23</v>
      </c>
      <c r="C11" s="5" t="s">
        <v>22</v>
      </c>
      <c r="D11" s="5" t="s">
        <v>12</v>
      </c>
      <c r="E11" s="10"/>
      <c r="F11" s="62"/>
      <c r="H11" s="67" t="s">
        <v>25</v>
      </c>
      <c r="J11" s="61">
        <v>5</v>
      </c>
      <c r="K11" s="5" t="s">
        <v>636</v>
      </c>
      <c r="L11" s="5" t="s">
        <v>88</v>
      </c>
      <c r="M11" s="5" t="s">
        <v>89</v>
      </c>
      <c r="N11" s="10"/>
      <c r="O11" s="62"/>
      <c r="Q11" s="63" t="s">
        <v>637</v>
      </c>
      <c r="S11" s="61">
        <v>5</v>
      </c>
      <c r="T11" s="5" t="s">
        <v>34</v>
      </c>
      <c r="U11" s="5" t="s">
        <v>35</v>
      </c>
      <c r="V11" s="5" t="s">
        <v>36</v>
      </c>
      <c r="W11" s="5" t="s">
        <v>37</v>
      </c>
      <c r="X11" s="62"/>
      <c r="Z11" s="9" t="s">
        <v>38</v>
      </c>
    </row>
    <row r="12" spans="1:26" ht="22">
      <c r="A12" s="61">
        <v>6</v>
      </c>
      <c r="B12" s="5" t="s">
        <v>638</v>
      </c>
      <c r="C12" s="5" t="s">
        <v>419</v>
      </c>
      <c r="D12" s="5" t="s">
        <v>418</v>
      </c>
      <c r="E12" s="10"/>
      <c r="F12" s="62"/>
      <c r="H12" s="67" t="s">
        <v>32</v>
      </c>
      <c r="J12" s="61">
        <v>6</v>
      </c>
      <c r="K12" s="5" t="s">
        <v>250</v>
      </c>
      <c r="L12" s="5" t="s">
        <v>252</v>
      </c>
      <c r="M12" s="5" t="s">
        <v>221</v>
      </c>
      <c r="N12" s="10"/>
      <c r="O12" s="62"/>
      <c r="Q12" s="63" t="s">
        <v>77</v>
      </c>
      <c r="S12" s="61">
        <v>6</v>
      </c>
      <c r="T12" s="5" t="s">
        <v>41</v>
      </c>
      <c r="U12" s="5" t="s">
        <v>42</v>
      </c>
      <c r="V12" s="5" t="s">
        <v>43</v>
      </c>
      <c r="W12" s="5"/>
      <c r="X12" s="62"/>
      <c r="Z12" s="9" t="s">
        <v>38</v>
      </c>
    </row>
    <row r="13" spans="1:26" ht="22">
      <c r="A13" s="61">
        <v>7</v>
      </c>
      <c r="B13" s="5" t="s">
        <v>639</v>
      </c>
      <c r="C13" s="5" t="s">
        <v>640</v>
      </c>
      <c r="D13" s="5" t="s">
        <v>366</v>
      </c>
      <c r="E13" s="10"/>
      <c r="F13" s="62"/>
      <c r="H13" s="67" t="s">
        <v>641</v>
      </c>
      <c r="J13" s="61">
        <v>7</v>
      </c>
      <c r="K13" s="5" t="s">
        <v>642</v>
      </c>
      <c r="L13" s="5" t="s">
        <v>643</v>
      </c>
      <c r="M13" s="5" t="s">
        <v>260</v>
      </c>
      <c r="N13" s="10"/>
      <c r="O13" s="62"/>
      <c r="Q13" s="63" t="s">
        <v>90</v>
      </c>
      <c r="S13" s="61">
        <v>7</v>
      </c>
      <c r="T13" s="5" t="s">
        <v>46</v>
      </c>
      <c r="U13" s="5" t="s">
        <v>47</v>
      </c>
      <c r="V13" s="5" t="s">
        <v>48</v>
      </c>
      <c r="W13" s="5" t="s">
        <v>20</v>
      </c>
      <c r="X13" s="62"/>
      <c r="Z13" s="9" t="s">
        <v>38</v>
      </c>
    </row>
    <row r="14" spans="1:26" ht="22">
      <c r="A14" s="61">
        <v>8</v>
      </c>
      <c r="B14" s="5" t="s">
        <v>421</v>
      </c>
      <c r="C14" s="10"/>
      <c r="D14" s="10"/>
      <c r="E14" s="10"/>
      <c r="F14" s="62"/>
      <c r="H14" s="67" t="s">
        <v>644</v>
      </c>
      <c r="J14" s="61">
        <v>8</v>
      </c>
      <c r="K14" s="5" t="s">
        <v>264</v>
      </c>
      <c r="L14" s="5" t="s">
        <v>645</v>
      </c>
      <c r="M14" s="5" t="s">
        <v>646</v>
      </c>
      <c r="N14" s="10"/>
      <c r="O14" s="62"/>
      <c r="Q14" s="63" t="s">
        <v>97</v>
      </c>
      <c r="S14" s="61">
        <v>8</v>
      </c>
      <c r="T14" s="5" t="s">
        <v>54</v>
      </c>
      <c r="U14" s="5" t="s">
        <v>55</v>
      </c>
      <c r="V14" s="5" t="s">
        <v>56</v>
      </c>
      <c r="W14" s="5" t="s">
        <v>57</v>
      </c>
      <c r="X14" s="62"/>
      <c r="Z14" s="9" t="s">
        <v>38</v>
      </c>
    </row>
    <row r="15" spans="1:26" ht="22">
      <c r="A15" s="61">
        <v>9</v>
      </c>
      <c r="B15" s="5" t="s">
        <v>84</v>
      </c>
      <c r="C15" s="5" t="s">
        <v>647</v>
      </c>
      <c r="D15" s="5" t="s">
        <v>648</v>
      </c>
      <c r="E15" s="10"/>
      <c r="F15" s="62"/>
      <c r="H15" s="67" t="s">
        <v>624</v>
      </c>
      <c r="J15" s="61">
        <v>9</v>
      </c>
      <c r="K15" s="5" t="s">
        <v>276</v>
      </c>
      <c r="L15" s="5" t="s">
        <v>277</v>
      </c>
      <c r="M15" s="5" t="s">
        <v>279</v>
      </c>
      <c r="N15" s="10"/>
      <c r="O15" s="62"/>
      <c r="Q15" s="63" t="s">
        <v>649</v>
      </c>
      <c r="S15" s="61">
        <v>9</v>
      </c>
      <c r="T15" s="5" t="s">
        <v>5</v>
      </c>
      <c r="U15" s="5" t="s">
        <v>60</v>
      </c>
      <c r="V15" s="5" t="s">
        <v>61</v>
      </c>
      <c r="W15" s="5" t="s">
        <v>62</v>
      </c>
      <c r="X15" s="62"/>
      <c r="Z15" s="9" t="s">
        <v>63</v>
      </c>
    </row>
    <row r="16" spans="1:26" ht="22">
      <c r="A16" s="61">
        <v>10</v>
      </c>
      <c r="B16" s="5" t="s">
        <v>650</v>
      </c>
      <c r="C16" s="5" t="s">
        <v>37</v>
      </c>
      <c r="D16" s="5" t="s">
        <v>651</v>
      </c>
      <c r="E16" s="10"/>
      <c r="F16" s="62"/>
      <c r="H16" s="67" t="s">
        <v>38</v>
      </c>
      <c r="J16" s="61">
        <v>10</v>
      </c>
      <c r="K16" s="5" t="s">
        <v>652</v>
      </c>
      <c r="L16" s="5" t="s">
        <v>286</v>
      </c>
      <c r="M16" s="5" t="s">
        <v>36</v>
      </c>
      <c r="N16" s="10"/>
      <c r="O16" s="62"/>
      <c r="Q16" s="63" t="s">
        <v>103</v>
      </c>
      <c r="S16" s="61">
        <v>10</v>
      </c>
      <c r="T16" s="5" t="s">
        <v>66</v>
      </c>
      <c r="U16" s="5" t="s">
        <v>67</v>
      </c>
      <c r="V16" s="5" t="s">
        <v>68</v>
      </c>
      <c r="W16" s="5" t="s">
        <v>69</v>
      </c>
      <c r="X16" s="62"/>
      <c r="Z16" s="9" t="s">
        <v>70</v>
      </c>
    </row>
    <row r="17" spans="1:26" ht="22">
      <c r="A17" s="61">
        <v>11</v>
      </c>
      <c r="B17" s="5" t="s">
        <v>179</v>
      </c>
      <c r="C17" s="5" t="s">
        <v>653</v>
      </c>
      <c r="D17" s="5" t="s">
        <v>39</v>
      </c>
      <c r="E17" s="10"/>
      <c r="F17" s="62"/>
      <c r="H17" s="63" t="s">
        <v>70</v>
      </c>
      <c r="J17" s="61">
        <v>11</v>
      </c>
      <c r="K17" s="5" t="s">
        <v>654</v>
      </c>
      <c r="L17" s="5" t="s">
        <v>297</v>
      </c>
      <c r="M17" s="5" t="s">
        <v>293</v>
      </c>
      <c r="N17" s="10"/>
      <c r="O17" s="62"/>
      <c r="Q17" s="63" t="s">
        <v>112</v>
      </c>
      <c r="S17" s="61">
        <v>11</v>
      </c>
      <c r="T17" s="5" t="s">
        <v>73</v>
      </c>
      <c r="U17" s="5" t="s">
        <v>74</v>
      </c>
      <c r="V17" s="5" t="s">
        <v>75</v>
      </c>
      <c r="W17" s="5" t="s">
        <v>76</v>
      </c>
      <c r="X17" s="62"/>
      <c r="Z17" s="9" t="s">
        <v>77</v>
      </c>
    </row>
    <row r="18" spans="1:26" ht="22">
      <c r="A18" s="61">
        <v>12</v>
      </c>
      <c r="B18" s="5" t="s">
        <v>655</v>
      </c>
      <c r="C18" s="5" t="s">
        <v>414</v>
      </c>
      <c r="D18" s="5" t="s">
        <v>656</v>
      </c>
      <c r="E18" s="10"/>
      <c r="F18" s="62"/>
      <c r="H18" s="67" t="s">
        <v>70</v>
      </c>
      <c r="J18" s="61">
        <v>12</v>
      </c>
      <c r="K18" s="5" t="s">
        <v>605</v>
      </c>
      <c r="L18" s="5" t="s">
        <v>657</v>
      </c>
      <c r="M18" s="5" t="s">
        <v>305</v>
      </c>
      <c r="N18" s="10"/>
      <c r="O18" s="62"/>
      <c r="Q18" s="63" t="s">
        <v>118</v>
      </c>
      <c r="S18" s="61">
        <v>12</v>
      </c>
      <c r="T18" s="5" t="s">
        <v>80</v>
      </c>
      <c r="U18" s="5" t="s">
        <v>81</v>
      </c>
      <c r="V18" s="5" t="s">
        <v>82</v>
      </c>
      <c r="W18" s="5" t="s">
        <v>83</v>
      </c>
      <c r="X18" s="62"/>
      <c r="Z18" s="9" t="s">
        <v>77</v>
      </c>
    </row>
    <row r="19" spans="1:26" ht="22">
      <c r="A19" s="61">
        <v>13</v>
      </c>
      <c r="B19" s="10" t="s">
        <v>216</v>
      </c>
      <c r="C19" s="5" t="s">
        <v>218</v>
      </c>
      <c r="D19" s="5" t="s">
        <v>412</v>
      </c>
      <c r="E19" s="10"/>
      <c r="F19" s="62"/>
      <c r="H19" s="67" t="s">
        <v>637</v>
      </c>
      <c r="J19" s="61">
        <v>13</v>
      </c>
      <c r="K19" s="5" t="s">
        <v>310</v>
      </c>
      <c r="L19" s="5" t="s">
        <v>312</v>
      </c>
      <c r="M19" s="5" t="s">
        <v>108</v>
      </c>
      <c r="N19" s="10"/>
      <c r="O19" s="62"/>
      <c r="Q19" s="63" t="s">
        <v>125</v>
      </c>
      <c r="S19" s="61">
        <v>13</v>
      </c>
      <c r="T19" s="5" t="s">
        <v>86</v>
      </c>
      <c r="U19" s="5" t="s">
        <v>87</v>
      </c>
      <c r="V19" s="5" t="s">
        <v>88</v>
      </c>
      <c r="W19" s="5" t="s">
        <v>89</v>
      </c>
      <c r="X19" s="62"/>
      <c r="Z19" s="9" t="s">
        <v>90</v>
      </c>
    </row>
    <row r="20" spans="1:26" ht="22">
      <c r="A20" s="61">
        <v>14</v>
      </c>
      <c r="B20" s="5" t="s">
        <v>658</v>
      </c>
      <c r="C20" s="5" t="s">
        <v>174</v>
      </c>
      <c r="D20" s="5" t="s">
        <v>126</v>
      </c>
      <c r="E20" s="10"/>
      <c r="F20" s="62"/>
      <c r="H20" s="67" t="s">
        <v>77</v>
      </c>
      <c r="J20" s="61">
        <v>14</v>
      </c>
      <c r="K20" s="5" t="s">
        <v>325</v>
      </c>
      <c r="L20" s="5" t="s">
        <v>659</v>
      </c>
      <c r="M20" s="5" t="s">
        <v>321</v>
      </c>
      <c r="N20" s="10"/>
      <c r="O20" s="62"/>
      <c r="Q20" s="63" t="s">
        <v>132</v>
      </c>
      <c r="S20" s="61">
        <v>14</v>
      </c>
      <c r="T20" s="5" t="s">
        <v>93</v>
      </c>
      <c r="U20" s="5" t="s">
        <v>94</v>
      </c>
      <c r="V20" s="5" t="s">
        <v>95</v>
      </c>
      <c r="W20" s="5" t="s">
        <v>96</v>
      </c>
      <c r="X20" s="62"/>
      <c r="Z20" s="9" t="s">
        <v>97</v>
      </c>
    </row>
    <row r="21" spans="1:26" ht="22">
      <c r="A21" s="61">
        <v>15</v>
      </c>
      <c r="B21" s="5" t="s">
        <v>10</v>
      </c>
      <c r="C21" s="5" t="s">
        <v>8</v>
      </c>
      <c r="D21" s="5" t="s">
        <v>7</v>
      </c>
      <c r="E21" s="10"/>
      <c r="F21" s="62"/>
      <c r="H21" s="67" t="s">
        <v>90</v>
      </c>
      <c r="J21" s="61">
        <v>15</v>
      </c>
      <c r="K21" s="5" t="s">
        <v>334</v>
      </c>
      <c r="L21" s="5" t="s">
        <v>660</v>
      </c>
      <c r="M21" s="5" t="s">
        <v>338</v>
      </c>
      <c r="N21" s="10"/>
      <c r="O21" s="62"/>
      <c r="Q21" s="63" t="s">
        <v>139</v>
      </c>
      <c r="S21" s="70">
        <v>15</v>
      </c>
      <c r="T21" s="16" t="s">
        <v>100</v>
      </c>
      <c r="U21" s="5" t="s">
        <v>27</v>
      </c>
      <c r="V21" s="5" t="s">
        <v>101</v>
      </c>
      <c r="W21" s="5" t="s">
        <v>102</v>
      </c>
      <c r="X21" s="42"/>
      <c r="Z21" s="9" t="s">
        <v>103</v>
      </c>
    </row>
    <row r="22" spans="1:26" ht="22">
      <c r="A22" s="61">
        <v>16</v>
      </c>
      <c r="B22" s="5" t="s">
        <v>30</v>
      </c>
      <c r="C22" s="5" t="s">
        <v>661</v>
      </c>
      <c r="D22" s="5" t="s">
        <v>28</v>
      </c>
      <c r="E22" s="10"/>
      <c r="F22" s="62"/>
      <c r="H22" s="67" t="s">
        <v>97</v>
      </c>
      <c r="J22" s="61">
        <v>16</v>
      </c>
      <c r="K22" s="5" t="s">
        <v>354</v>
      </c>
      <c r="L22" s="5" t="s">
        <v>356</v>
      </c>
      <c r="M22" s="5" t="s">
        <v>358</v>
      </c>
      <c r="N22" s="10"/>
      <c r="O22" s="62"/>
      <c r="Q22" s="63" t="s">
        <v>147</v>
      </c>
      <c r="S22" s="61">
        <v>16</v>
      </c>
      <c r="T22" s="17" t="s">
        <v>106</v>
      </c>
      <c r="U22" s="18" t="s">
        <v>39</v>
      </c>
      <c r="V22" s="18" t="s">
        <v>107</v>
      </c>
      <c r="W22" s="18" t="s">
        <v>108</v>
      </c>
      <c r="X22" s="76"/>
      <c r="Z22" s="9" t="s">
        <v>103</v>
      </c>
    </row>
    <row r="23" spans="1:26" ht="22">
      <c r="A23" s="61">
        <v>17</v>
      </c>
      <c r="B23" s="5" t="s">
        <v>73</v>
      </c>
      <c r="C23" s="5" t="s">
        <v>76</v>
      </c>
      <c r="D23" s="5" t="s">
        <v>662</v>
      </c>
      <c r="E23" s="10"/>
      <c r="F23" s="62"/>
      <c r="H23" s="67" t="s">
        <v>649</v>
      </c>
      <c r="J23" s="61"/>
      <c r="K23" s="10"/>
      <c r="L23" s="10"/>
      <c r="M23" s="10"/>
      <c r="N23" s="10"/>
      <c r="O23" s="62"/>
      <c r="Q23" s="67"/>
      <c r="S23" s="70">
        <v>17</v>
      </c>
      <c r="T23" s="17" t="s">
        <v>111</v>
      </c>
      <c r="U23" s="19"/>
      <c r="V23" s="19"/>
      <c r="W23" s="19"/>
      <c r="X23" s="76"/>
      <c r="Z23" s="9" t="s">
        <v>112</v>
      </c>
    </row>
    <row r="24" spans="1:26" ht="22">
      <c r="A24" s="61">
        <v>18</v>
      </c>
      <c r="B24" s="5" t="s">
        <v>106</v>
      </c>
      <c r="C24" s="5" t="s">
        <v>663</v>
      </c>
      <c r="D24" s="5" t="s">
        <v>664</v>
      </c>
      <c r="E24" s="10"/>
      <c r="F24" s="62"/>
      <c r="H24" s="67" t="s">
        <v>103</v>
      </c>
      <c r="J24" s="61"/>
      <c r="K24" s="10"/>
      <c r="L24" s="10"/>
      <c r="M24" s="10"/>
      <c r="N24" s="10"/>
      <c r="O24" s="62"/>
      <c r="Q24" s="67"/>
      <c r="S24" s="61">
        <v>18</v>
      </c>
      <c r="T24" s="17" t="s">
        <v>115</v>
      </c>
      <c r="U24" s="18" t="s">
        <v>116</v>
      </c>
      <c r="V24" s="18" t="s">
        <v>117</v>
      </c>
      <c r="W24" s="19"/>
      <c r="X24" s="76"/>
      <c r="Z24" s="9" t="s">
        <v>118</v>
      </c>
    </row>
    <row r="25" spans="1:26" ht="22">
      <c r="A25" s="64">
        <v>19</v>
      </c>
      <c r="B25" s="65" t="s">
        <v>47</v>
      </c>
      <c r="C25" s="65" t="s">
        <v>665</v>
      </c>
      <c r="D25" s="65" t="s">
        <v>42</v>
      </c>
      <c r="E25" s="35"/>
      <c r="F25" s="66"/>
      <c r="H25" s="63" t="s">
        <v>118</v>
      </c>
      <c r="J25" s="64"/>
      <c r="K25" s="35"/>
      <c r="L25" s="35"/>
      <c r="M25" s="35"/>
      <c r="N25" s="35"/>
      <c r="O25" s="66"/>
      <c r="Q25" s="68"/>
      <c r="S25" s="70">
        <v>19</v>
      </c>
      <c r="T25" s="17" t="s">
        <v>121</v>
      </c>
      <c r="U25" s="18" t="s">
        <v>122</v>
      </c>
      <c r="V25" s="18" t="s">
        <v>123</v>
      </c>
      <c r="W25" s="18" t="s">
        <v>124</v>
      </c>
      <c r="X25" s="76"/>
      <c r="Z25" s="9" t="s">
        <v>125</v>
      </c>
    </row>
    <row r="26" spans="1:26" ht="22">
      <c r="A26" s="61">
        <v>20</v>
      </c>
      <c r="B26" s="65" t="s">
        <v>514</v>
      </c>
      <c r="C26" s="65" t="s">
        <v>515</v>
      </c>
      <c r="D26" s="65" t="s">
        <v>666</v>
      </c>
      <c r="E26" s="35"/>
      <c r="F26" s="66"/>
      <c r="H26" s="67" t="s">
        <v>118</v>
      </c>
      <c r="S26" s="61">
        <v>20</v>
      </c>
      <c r="T26" s="17" t="s">
        <v>128</v>
      </c>
      <c r="U26" s="18" t="s">
        <v>129</v>
      </c>
      <c r="V26" s="18" t="s">
        <v>130</v>
      </c>
      <c r="W26" s="18" t="s">
        <v>131</v>
      </c>
      <c r="X26" s="76"/>
      <c r="Z26" s="9" t="s">
        <v>132</v>
      </c>
    </row>
    <row r="27" spans="1:26" ht="22">
      <c r="A27" s="64">
        <v>21</v>
      </c>
      <c r="B27" s="65" t="s">
        <v>667</v>
      </c>
      <c r="C27" s="65" t="s">
        <v>668</v>
      </c>
      <c r="D27" s="65" t="s">
        <v>669</v>
      </c>
      <c r="E27" s="35"/>
      <c r="F27" s="66"/>
      <c r="H27" s="63" t="s">
        <v>132</v>
      </c>
      <c r="S27" s="70">
        <v>21</v>
      </c>
      <c r="T27" s="17" t="s">
        <v>135</v>
      </c>
      <c r="U27" s="18" t="s">
        <v>136</v>
      </c>
      <c r="V27" s="18" t="s">
        <v>137</v>
      </c>
      <c r="W27" s="18" t="s">
        <v>138</v>
      </c>
      <c r="X27" s="76"/>
      <c r="Z27" s="9" t="s">
        <v>139</v>
      </c>
    </row>
    <row r="28" spans="1:26" ht="22">
      <c r="A28" s="61">
        <v>22</v>
      </c>
      <c r="B28" s="65" t="s">
        <v>35</v>
      </c>
      <c r="C28" s="65" t="s">
        <v>34</v>
      </c>
      <c r="D28" s="65" t="s">
        <v>670</v>
      </c>
      <c r="E28" s="35"/>
      <c r="F28" s="66"/>
      <c r="H28" s="63" t="s">
        <v>132</v>
      </c>
      <c r="S28" s="61">
        <v>22</v>
      </c>
      <c r="T28" s="17" t="s">
        <v>143</v>
      </c>
      <c r="U28" s="18" t="s">
        <v>144</v>
      </c>
      <c r="V28" s="18" t="s">
        <v>145</v>
      </c>
      <c r="W28" s="18" t="s">
        <v>146</v>
      </c>
      <c r="X28" s="76"/>
      <c r="Z28" s="25" t="s">
        <v>147</v>
      </c>
    </row>
    <row r="29" spans="1:26" ht="22">
      <c r="A29" s="64">
        <v>23</v>
      </c>
      <c r="B29" s="35" t="s">
        <v>671</v>
      </c>
      <c r="C29" s="35" t="s">
        <v>672</v>
      </c>
      <c r="D29" s="65" t="s">
        <v>673</v>
      </c>
      <c r="E29" s="35"/>
      <c r="F29" s="66"/>
      <c r="H29" s="63" t="s">
        <v>147</v>
      </c>
    </row>
    <row r="30" spans="1:26" ht="22">
      <c r="A30" s="61">
        <v>24</v>
      </c>
      <c r="B30" s="65" t="s">
        <v>674</v>
      </c>
      <c r="C30" s="65" t="s">
        <v>675</v>
      </c>
      <c r="D30" s="35"/>
      <c r="E30" s="35"/>
      <c r="F30" s="66"/>
      <c r="H30" s="68" t="s">
        <v>147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U2:V2"/>
    <mergeCell ref="U4:V4"/>
    <mergeCell ref="A1:F1"/>
    <mergeCell ref="J1:O1"/>
    <mergeCell ref="S1:X1"/>
    <mergeCell ref="C2:D2"/>
    <mergeCell ref="L2:M2"/>
    <mergeCell ref="C4:D4"/>
    <mergeCell ref="L4:M4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A5010-6AEE-FA4B-8AB9-BC60A446FA50}">
  <dimension ref="A1:Q1000"/>
  <sheetViews>
    <sheetView showGridLines="0" zoomScale="75" workbookViewId="0">
      <selection activeCell="K7" sqref="K7:Q9"/>
    </sheetView>
  </sheetViews>
  <sheetFormatPr baseColWidth="10" defaultColWidth="11.1640625" defaultRowHeight="15" customHeight="1"/>
  <cols>
    <col min="1" max="1" width="14.6640625" customWidth="1"/>
    <col min="2" max="2" width="26.6640625" customWidth="1"/>
    <col min="3" max="3" width="23" customWidth="1"/>
    <col min="4" max="4" width="22.5" customWidth="1"/>
    <col min="5" max="5" width="24.1640625" customWidth="1"/>
    <col min="6" max="6" width="16" customWidth="1"/>
    <col min="7" max="7" width="10.5" customWidth="1"/>
    <col min="8" max="8" width="15.33203125" customWidth="1"/>
    <col min="9" max="9" width="10.5" customWidth="1"/>
    <col min="10" max="10" width="8" bestFit="1" customWidth="1"/>
    <col min="11" max="11" width="20.5" bestFit="1" customWidth="1"/>
    <col min="12" max="13" width="18.33203125" bestFit="1" customWidth="1"/>
    <col min="14" max="14" width="15" bestFit="1" customWidth="1"/>
    <col min="15" max="15" width="10.33203125" bestFit="1" customWidth="1"/>
    <col min="16" max="16" width="10.5" customWidth="1"/>
    <col min="17" max="17" width="17" bestFit="1" customWidth="1"/>
    <col min="18" max="26" width="10.5" customWidth="1"/>
  </cols>
  <sheetData>
    <row r="1" spans="1:17" ht="20" customHeight="1" thickBot="1">
      <c r="A1" s="190" t="s">
        <v>589</v>
      </c>
      <c r="B1" s="196"/>
      <c r="C1" s="196"/>
      <c r="D1" s="196"/>
      <c r="E1" s="196"/>
      <c r="F1" s="197"/>
      <c r="J1" s="190" t="s">
        <v>589</v>
      </c>
      <c r="K1" s="196"/>
      <c r="L1" s="196"/>
      <c r="M1" s="196"/>
      <c r="N1" s="196"/>
      <c r="O1" s="197"/>
    </row>
    <row r="2" spans="1:17" ht="20" customHeight="1" thickBot="1">
      <c r="C2" s="193" t="s">
        <v>1211</v>
      </c>
      <c r="D2" s="198"/>
      <c r="L2" s="193" t="s">
        <v>1211</v>
      </c>
      <c r="M2" s="198"/>
    </row>
    <row r="3" spans="1:17" ht="20" customHeight="1"/>
    <row r="4" spans="1:17" ht="20" customHeight="1">
      <c r="C4" s="188" t="s">
        <v>1279</v>
      </c>
      <c r="D4" s="188"/>
      <c r="L4" s="188" t="s">
        <v>1286</v>
      </c>
      <c r="M4" s="188"/>
    </row>
    <row r="5" spans="1:17" ht="20" customHeight="1" thickBot="1"/>
    <row r="6" spans="1:17" ht="20" customHeight="1" thickBot="1">
      <c r="A6" s="46"/>
      <c r="B6" s="48" t="s">
        <v>556</v>
      </c>
      <c r="C6" s="48" t="s">
        <v>557</v>
      </c>
      <c r="D6" s="48" t="s">
        <v>558</v>
      </c>
      <c r="E6" s="48" t="s">
        <v>559</v>
      </c>
      <c r="F6" s="49" t="s">
        <v>560</v>
      </c>
      <c r="H6" s="50" t="s">
        <v>561</v>
      </c>
      <c r="J6" s="46"/>
      <c r="K6" s="48" t="s">
        <v>556</v>
      </c>
      <c r="L6" s="48" t="s">
        <v>557</v>
      </c>
      <c r="M6" s="48" t="s">
        <v>558</v>
      </c>
      <c r="N6" s="48" t="s">
        <v>559</v>
      </c>
      <c r="O6" s="49" t="s">
        <v>560</v>
      </c>
      <c r="Q6" s="50" t="s">
        <v>561</v>
      </c>
    </row>
    <row r="7" spans="1:17" ht="20" customHeight="1" thickBot="1">
      <c r="A7" s="61" t="s">
        <v>562</v>
      </c>
      <c r="B7" s="10" t="s">
        <v>1280</v>
      </c>
      <c r="C7" s="10" t="s">
        <v>1281</v>
      </c>
      <c r="D7" s="10" t="s">
        <v>1282</v>
      </c>
      <c r="E7" s="10" t="s">
        <v>1283</v>
      </c>
      <c r="F7" s="62"/>
      <c r="H7" s="67">
        <v>25</v>
      </c>
      <c r="J7" s="61" t="s">
        <v>562</v>
      </c>
      <c r="K7" s="10" t="s">
        <v>1287</v>
      </c>
      <c r="L7" s="10"/>
      <c r="M7" s="10"/>
      <c r="N7" s="10"/>
      <c r="O7" s="62"/>
      <c r="Q7" s="67">
        <v>15</v>
      </c>
    </row>
    <row r="8" spans="1:17" ht="20" customHeight="1" thickBot="1">
      <c r="A8" s="61" t="s">
        <v>563</v>
      </c>
      <c r="B8" s="10" t="s">
        <v>469</v>
      </c>
      <c r="C8" s="10"/>
      <c r="D8" s="10"/>
      <c r="E8" s="10"/>
      <c r="F8" s="62"/>
      <c r="H8" s="67">
        <v>20</v>
      </c>
      <c r="J8" s="61" t="s">
        <v>563</v>
      </c>
      <c r="K8" s="10" t="s">
        <v>1288</v>
      </c>
      <c r="L8" s="10" t="s">
        <v>1289</v>
      </c>
      <c r="M8" s="10" t="s">
        <v>1290</v>
      </c>
      <c r="N8" s="10" t="s">
        <v>1291</v>
      </c>
      <c r="O8" s="62"/>
      <c r="Q8" s="67">
        <v>10</v>
      </c>
    </row>
    <row r="9" spans="1:17" ht="20" customHeight="1" thickBot="1">
      <c r="A9" s="61" t="s">
        <v>564</v>
      </c>
      <c r="B9" s="10" t="s">
        <v>261</v>
      </c>
      <c r="C9" s="10" t="s">
        <v>855</v>
      </c>
      <c r="D9" s="10" t="s">
        <v>168</v>
      </c>
      <c r="E9" s="10"/>
      <c r="F9" s="62"/>
      <c r="H9" s="67">
        <v>15</v>
      </c>
      <c r="J9" s="61" t="s">
        <v>564</v>
      </c>
      <c r="K9" s="10" t="s">
        <v>1292</v>
      </c>
      <c r="L9" s="10"/>
      <c r="M9" s="10"/>
      <c r="N9" s="10"/>
      <c r="O9" s="62"/>
      <c r="Q9" s="67">
        <v>5</v>
      </c>
    </row>
    <row r="10" spans="1:17" ht="20" customHeight="1" thickBot="1">
      <c r="A10" s="61">
        <v>4</v>
      </c>
      <c r="B10" s="10" t="s">
        <v>1284</v>
      </c>
      <c r="C10" s="10"/>
      <c r="D10" s="10"/>
      <c r="E10" s="10"/>
      <c r="F10" s="62"/>
      <c r="H10" s="67">
        <v>10</v>
      </c>
      <c r="J10" s="61">
        <v>4</v>
      </c>
      <c r="K10" s="10"/>
      <c r="L10" s="10"/>
      <c r="M10" s="10"/>
      <c r="N10" s="10"/>
      <c r="O10" s="62"/>
      <c r="Q10" s="67"/>
    </row>
    <row r="11" spans="1:17" ht="20" customHeight="1" thickBot="1">
      <c r="A11" s="61">
        <v>5</v>
      </c>
      <c r="B11" s="10" t="s">
        <v>1285</v>
      </c>
      <c r="C11" s="10"/>
      <c r="D11" s="10"/>
      <c r="E11" s="10"/>
      <c r="F11" s="62"/>
      <c r="H11" s="67">
        <v>5</v>
      </c>
      <c r="J11" s="61">
        <v>5</v>
      </c>
      <c r="K11" s="10"/>
      <c r="L11" s="10"/>
      <c r="M11" s="10"/>
      <c r="N11" s="10"/>
      <c r="O11" s="62"/>
      <c r="Q11" s="67"/>
    </row>
    <row r="12" spans="1:17" ht="20" customHeight="1" thickBot="1">
      <c r="A12" s="61">
        <v>6</v>
      </c>
      <c r="B12" s="10"/>
      <c r="C12" s="10"/>
      <c r="D12" s="10"/>
      <c r="E12" s="10"/>
      <c r="F12" s="62"/>
      <c r="H12" s="67"/>
      <c r="J12" s="61">
        <v>6</v>
      </c>
      <c r="K12" s="10"/>
      <c r="L12" s="10"/>
      <c r="M12" s="10"/>
      <c r="N12" s="10"/>
      <c r="O12" s="62"/>
      <c r="Q12" s="67"/>
    </row>
    <row r="13" spans="1:17" ht="20" customHeight="1" thickBot="1">
      <c r="A13" s="61">
        <v>7</v>
      </c>
      <c r="B13" s="10"/>
      <c r="C13" s="10"/>
      <c r="D13" s="10"/>
      <c r="E13" s="10"/>
      <c r="F13" s="62"/>
      <c r="H13" s="67"/>
      <c r="J13" s="61">
        <v>7</v>
      </c>
      <c r="K13" s="10"/>
      <c r="L13" s="10"/>
      <c r="M13" s="10"/>
      <c r="N13" s="10"/>
      <c r="O13" s="62"/>
      <c r="Q13" s="67"/>
    </row>
    <row r="14" spans="1:17" ht="20" customHeight="1" thickBot="1">
      <c r="A14" s="61">
        <v>8</v>
      </c>
      <c r="B14" s="10"/>
      <c r="C14" s="10"/>
      <c r="D14" s="10"/>
      <c r="E14" s="10"/>
      <c r="F14" s="62"/>
      <c r="H14" s="67"/>
      <c r="J14" s="61">
        <v>8</v>
      </c>
      <c r="K14" s="10"/>
      <c r="L14" s="10"/>
      <c r="M14" s="10"/>
      <c r="N14" s="10"/>
      <c r="O14" s="62"/>
      <c r="Q14" s="67"/>
    </row>
    <row r="15" spans="1:17" ht="20" customHeight="1" thickBot="1">
      <c r="A15" s="61">
        <v>9</v>
      </c>
      <c r="B15" s="10"/>
      <c r="C15" s="10"/>
      <c r="D15" s="10"/>
      <c r="E15" s="10"/>
      <c r="F15" s="62"/>
      <c r="H15" s="67"/>
      <c r="J15" s="61">
        <v>9</v>
      </c>
      <c r="K15" s="10"/>
      <c r="L15" s="10"/>
      <c r="M15" s="10"/>
      <c r="N15" s="10"/>
      <c r="O15" s="62"/>
      <c r="Q15" s="67"/>
    </row>
    <row r="16" spans="1:17" ht="20" customHeight="1" thickBot="1">
      <c r="A16" s="61">
        <v>10</v>
      </c>
      <c r="B16" s="10"/>
      <c r="C16" s="10"/>
      <c r="D16" s="10"/>
      <c r="E16" s="10"/>
      <c r="F16" s="62"/>
      <c r="H16" s="67"/>
      <c r="J16" s="61">
        <v>10</v>
      </c>
      <c r="K16" s="10"/>
      <c r="L16" s="10"/>
      <c r="M16" s="10"/>
      <c r="N16" s="10"/>
      <c r="O16" s="62"/>
      <c r="Q16" s="67"/>
    </row>
    <row r="17" spans="1:17" ht="20" customHeight="1" thickBot="1">
      <c r="A17" s="61">
        <v>11</v>
      </c>
      <c r="B17" s="10"/>
      <c r="C17" s="10"/>
      <c r="D17" s="10"/>
      <c r="E17" s="10"/>
      <c r="F17" s="62"/>
      <c r="H17" s="67"/>
      <c r="J17" s="61">
        <v>11</v>
      </c>
      <c r="K17" s="10"/>
      <c r="L17" s="10"/>
      <c r="M17" s="10"/>
      <c r="N17" s="10"/>
      <c r="O17" s="62"/>
      <c r="Q17" s="67"/>
    </row>
    <row r="18" spans="1:17" ht="20" customHeight="1" thickBot="1">
      <c r="A18" s="61">
        <v>12</v>
      </c>
      <c r="B18" s="10"/>
      <c r="C18" s="10"/>
      <c r="D18" s="10"/>
      <c r="E18" s="10"/>
      <c r="F18" s="62"/>
      <c r="H18" s="67"/>
      <c r="J18" s="61">
        <v>12</v>
      </c>
      <c r="K18" s="10"/>
      <c r="L18" s="10"/>
      <c r="M18" s="10"/>
      <c r="N18" s="10"/>
      <c r="O18" s="62"/>
      <c r="Q18" s="67"/>
    </row>
    <row r="19" spans="1:17" ht="20" customHeight="1" thickBot="1">
      <c r="A19" s="61">
        <v>13</v>
      </c>
      <c r="B19" s="10"/>
      <c r="C19" s="10"/>
      <c r="D19" s="10"/>
      <c r="E19" s="10"/>
      <c r="F19" s="62"/>
      <c r="H19" s="67"/>
      <c r="J19" s="61">
        <v>13</v>
      </c>
      <c r="K19" s="10"/>
      <c r="L19" s="10"/>
      <c r="M19" s="10"/>
      <c r="N19" s="10"/>
      <c r="O19" s="62"/>
      <c r="Q19" s="67"/>
    </row>
    <row r="20" spans="1:17" ht="20" customHeight="1" thickBot="1">
      <c r="A20" s="61">
        <v>14</v>
      </c>
      <c r="B20" s="10"/>
      <c r="C20" s="10"/>
      <c r="D20" s="10"/>
      <c r="E20" s="10"/>
      <c r="F20" s="62"/>
      <c r="H20" s="67"/>
      <c r="J20" s="61">
        <v>14</v>
      </c>
      <c r="K20" s="10"/>
      <c r="L20" s="10"/>
      <c r="M20" s="10"/>
      <c r="N20" s="10"/>
      <c r="O20" s="62"/>
      <c r="Q20" s="67"/>
    </row>
    <row r="21" spans="1:17" ht="20" customHeight="1" thickBot="1">
      <c r="A21" s="61">
        <v>15</v>
      </c>
      <c r="B21" s="10"/>
      <c r="C21" s="10"/>
      <c r="D21" s="10"/>
      <c r="E21" s="10"/>
      <c r="F21" s="62"/>
      <c r="H21" s="67"/>
      <c r="J21" s="61">
        <v>15</v>
      </c>
      <c r="K21" s="10"/>
      <c r="L21" s="10"/>
      <c r="M21" s="10"/>
      <c r="N21" s="10"/>
      <c r="O21" s="62"/>
      <c r="Q21" s="67"/>
    </row>
    <row r="22" spans="1:17" ht="20" customHeight="1" thickBot="1">
      <c r="A22" s="61">
        <v>16</v>
      </c>
      <c r="B22" s="10"/>
      <c r="C22" s="10"/>
      <c r="D22" s="10"/>
      <c r="E22" s="10"/>
      <c r="F22" s="62"/>
      <c r="H22" s="67"/>
      <c r="J22" s="61">
        <v>16</v>
      </c>
      <c r="K22" s="10"/>
      <c r="L22" s="10"/>
      <c r="M22" s="10"/>
      <c r="N22" s="10"/>
      <c r="O22" s="62"/>
      <c r="Q22" s="67"/>
    </row>
    <row r="23" spans="1:17" ht="20" customHeight="1" thickBot="1">
      <c r="A23" s="61">
        <v>17</v>
      </c>
      <c r="B23" s="10"/>
      <c r="C23" s="10"/>
      <c r="D23" s="10"/>
      <c r="E23" s="10"/>
      <c r="F23" s="62"/>
      <c r="H23" s="67"/>
      <c r="J23" s="61">
        <v>17</v>
      </c>
      <c r="K23" s="10"/>
      <c r="L23" s="10"/>
      <c r="M23" s="10"/>
      <c r="N23" s="10"/>
      <c r="O23" s="62"/>
      <c r="Q23" s="67"/>
    </row>
    <row r="24" spans="1:17" ht="20" customHeight="1" thickBot="1">
      <c r="A24" s="61">
        <v>18</v>
      </c>
      <c r="B24" s="10"/>
      <c r="C24" s="10"/>
      <c r="D24" s="10"/>
      <c r="E24" s="10"/>
      <c r="F24" s="62"/>
      <c r="H24" s="67"/>
      <c r="J24" s="61">
        <v>18</v>
      </c>
      <c r="K24" s="10"/>
      <c r="L24" s="10"/>
      <c r="M24" s="10"/>
      <c r="N24" s="10"/>
      <c r="O24" s="62"/>
      <c r="Q24" s="67"/>
    </row>
    <row r="25" spans="1:17" ht="20" customHeight="1" thickBot="1">
      <c r="A25" s="64">
        <v>19</v>
      </c>
      <c r="B25" s="35"/>
      <c r="C25" s="35"/>
      <c r="D25" s="35"/>
      <c r="E25" s="35"/>
      <c r="F25" s="66"/>
      <c r="H25" s="67"/>
      <c r="J25" s="64">
        <v>19</v>
      </c>
      <c r="K25" s="35"/>
      <c r="L25" s="35"/>
      <c r="M25" s="35"/>
      <c r="N25" s="35"/>
      <c r="O25" s="66"/>
      <c r="Q25" s="67"/>
    </row>
    <row r="26" spans="1:17" ht="20" customHeight="1" thickBot="1">
      <c r="A26" s="61">
        <v>20</v>
      </c>
      <c r="B26" s="35"/>
      <c r="C26" s="35"/>
      <c r="D26" s="35"/>
      <c r="E26" s="35"/>
      <c r="F26" s="66"/>
      <c r="H26" s="67"/>
      <c r="J26" s="61">
        <v>20</v>
      </c>
      <c r="K26" s="35"/>
      <c r="L26" s="35"/>
      <c r="M26" s="35"/>
      <c r="N26" s="35"/>
      <c r="O26" s="66"/>
      <c r="Q26" s="67"/>
    </row>
    <row r="27" spans="1:17" ht="20" customHeight="1" thickBot="1">
      <c r="A27" s="64">
        <v>21</v>
      </c>
      <c r="B27" s="35"/>
      <c r="C27" s="35"/>
      <c r="D27" s="35"/>
      <c r="E27" s="35"/>
      <c r="F27" s="66"/>
      <c r="H27" s="67"/>
      <c r="J27" s="64">
        <v>21</v>
      </c>
      <c r="K27" s="35"/>
      <c r="L27" s="35"/>
      <c r="M27" s="35"/>
      <c r="N27" s="35"/>
      <c r="O27" s="66"/>
      <c r="Q27" s="67"/>
    </row>
    <row r="28" spans="1:17" ht="20" customHeight="1" thickBot="1">
      <c r="A28" s="61">
        <v>22</v>
      </c>
      <c r="B28" s="35"/>
      <c r="C28" s="35"/>
      <c r="D28" s="35"/>
      <c r="E28" s="35"/>
      <c r="F28" s="66"/>
      <c r="H28" s="67"/>
      <c r="J28" s="61">
        <v>22</v>
      </c>
      <c r="K28" s="35"/>
      <c r="L28" s="35"/>
      <c r="M28" s="35"/>
      <c r="N28" s="35"/>
      <c r="O28" s="66"/>
      <c r="Q28" s="67"/>
    </row>
    <row r="29" spans="1:17" ht="20" customHeight="1" thickBot="1">
      <c r="A29" s="64">
        <v>23</v>
      </c>
      <c r="B29" s="35"/>
      <c r="C29" s="35"/>
      <c r="D29" s="35"/>
      <c r="E29" s="35"/>
      <c r="F29" s="66"/>
      <c r="H29" s="67"/>
      <c r="J29" s="64">
        <v>23</v>
      </c>
      <c r="K29" s="35"/>
      <c r="L29" s="35"/>
      <c r="M29" s="35"/>
      <c r="N29" s="35"/>
      <c r="O29" s="66"/>
      <c r="Q29" s="67"/>
    </row>
    <row r="30" spans="1:17" ht="20" customHeight="1" thickBot="1">
      <c r="A30" s="61">
        <v>24</v>
      </c>
      <c r="B30" s="35"/>
      <c r="C30" s="35"/>
      <c r="D30" s="35"/>
      <c r="E30" s="35"/>
      <c r="F30" s="66"/>
      <c r="H30" s="68"/>
      <c r="J30" s="61">
        <v>24</v>
      </c>
      <c r="K30" s="35"/>
      <c r="L30" s="35"/>
      <c r="M30" s="35"/>
      <c r="N30" s="35"/>
      <c r="O30" s="66"/>
      <c r="Q30" s="68"/>
    </row>
    <row r="31" spans="1:17" ht="20" customHeight="1"/>
    <row r="32" spans="1:17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F1"/>
    <mergeCell ref="C2:D2"/>
    <mergeCell ref="C4:D4"/>
    <mergeCell ref="J1:O1"/>
    <mergeCell ref="L2:M2"/>
    <mergeCell ref="L4:M4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00"/>
  <sheetViews>
    <sheetView showGridLines="0" workbookViewId="0">
      <selection activeCell="E13" sqref="E13"/>
    </sheetView>
  </sheetViews>
  <sheetFormatPr baseColWidth="10" defaultColWidth="11.1640625" defaultRowHeight="15" customHeight="1"/>
  <cols>
    <col min="1" max="1" width="14.6640625" customWidth="1"/>
    <col min="2" max="2" width="26.6640625" customWidth="1"/>
    <col min="3" max="3" width="23" customWidth="1"/>
    <col min="4" max="4" width="22.5" customWidth="1"/>
    <col min="5" max="5" width="24.1640625" customWidth="1"/>
    <col min="6" max="6" width="16" customWidth="1"/>
    <col min="7" max="7" width="10.5" customWidth="1"/>
    <col min="8" max="8" width="15.33203125" customWidth="1"/>
    <col min="9" max="26" width="10.5" customWidth="1"/>
  </cols>
  <sheetData>
    <row r="1" spans="1:8" ht="20" customHeight="1">
      <c r="A1" s="190" t="s">
        <v>589</v>
      </c>
      <c r="B1" s="191"/>
      <c r="C1" s="191"/>
      <c r="D1" s="191"/>
      <c r="E1" s="191"/>
      <c r="F1" s="192"/>
    </row>
    <row r="2" spans="1:8" ht="20" customHeight="1">
      <c r="C2" s="193" t="s">
        <v>676</v>
      </c>
      <c r="D2" s="192"/>
    </row>
    <row r="3" spans="1:8" ht="20" customHeight="1"/>
    <row r="4" spans="1:8" ht="20" customHeight="1">
      <c r="C4" s="188" t="s">
        <v>677</v>
      </c>
      <c r="D4" s="189"/>
    </row>
    <row r="5" spans="1:8" ht="20" customHeight="1"/>
    <row r="6" spans="1:8" ht="20" customHeight="1">
      <c r="A6" s="46"/>
      <c r="B6" s="48" t="s">
        <v>556</v>
      </c>
      <c r="C6" s="48" t="s">
        <v>557</v>
      </c>
      <c r="D6" s="48" t="s">
        <v>558</v>
      </c>
      <c r="E6" s="48" t="s">
        <v>559</v>
      </c>
      <c r="F6" s="49" t="s">
        <v>560</v>
      </c>
      <c r="H6" s="50" t="s">
        <v>561</v>
      </c>
    </row>
    <row r="7" spans="1:8" ht="20" customHeight="1">
      <c r="A7" s="61" t="s">
        <v>562</v>
      </c>
      <c r="B7" s="132" t="s">
        <v>251</v>
      </c>
      <c r="C7" s="133" t="s">
        <v>696</v>
      </c>
      <c r="D7" s="133" t="s">
        <v>253</v>
      </c>
      <c r="E7" s="134"/>
      <c r="F7" s="62"/>
      <c r="H7" s="67">
        <v>95</v>
      </c>
    </row>
    <row r="8" spans="1:8" ht="20" customHeight="1">
      <c r="A8" s="61" t="s">
        <v>563</v>
      </c>
      <c r="B8" s="132" t="s">
        <v>742</v>
      </c>
      <c r="C8" s="133" t="s">
        <v>719</v>
      </c>
      <c r="D8" s="133" t="s">
        <v>1223</v>
      </c>
      <c r="E8" s="134"/>
      <c r="F8" s="62"/>
      <c r="H8" s="67">
        <v>90</v>
      </c>
    </row>
    <row r="9" spans="1:8" ht="20" customHeight="1">
      <c r="A9" s="61" t="s">
        <v>564</v>
      </c>
      <c r="B9" s="132" t="s">
        <v>1224</v>
      </c>
      <c r="C9" s="133" t="s">
        <v>444</v>
      </c>
      <c r="D9" s="135" t="s">
        <v>1222</v>
      </c>
      <c r="E9" s="134" t="s">
        <v>1243</v>
      </c>
      <c r="F9" s="62"/>
      <c r="H9" s="67">
        <v>85</v>
      </c>
    </row>
    <row r="10" spans="1:8" ht="20" customHeight="1">
      <c r="A10" s="61">
        <v>4</v>
      </c>
      <c r="B10" s="132" t="s">
        <v>1225</v>
      </c>
      <c r="C10" s="133" t="s">
        <v>443</v>
      </c>
      <c r="D10" s="133" t="s">
        <v>1213</v>
      </c>
      <c r="E10" s="134"/>
      <c r="F10" s="62"/>
      <c r="H10" s="67">
        <v>80</v>
      </c>
    </row>
    <row r="11" spans="1:8" ht="20" customHeight="1">
      <c r="A11" s="61">
        <v>5</v>
      </c>
      <c r="B11" s="132" t="s">
        <v>1226</v>
      </c>
      <c r="C11" s="133" t="s">
        <v>678</v>
      </c>
      <c r="D11" s="135" t="s">
        <v>1214</v>
      </c>
      <c r="E11" s="134"/>
      <c r="F11" s="62"/>
      <c r="H11" s="67">
        <v>75</v>
      </c>
    </row>
    <row r="12" spans="1:8" ht="20" customHeight="1">
      <c r="A12" s="61">
        <v>6</v>
      </c>
      <c r="B12" s="136" t="s">
        <v>528</v>
      </c>
      <c r="C12" s="133" t="s">
        <v>1227</v>
      </c>
      <c r="D12" s="133" t="s">
        <v>1215</v>
      </c>
      <c r="E12" s="134"/>
      <c r="F12" s="62"/>
      <c r="H12" s="67">
        <v>70</v>
      </c>
    </row>
    <row r="13" spans="1:8" ht="20" customHeight="1">
      <c r="A13" s="61">
        <v>7</v>
      </c>
      <c r="B13" s="132" t="s">
        <v>1228</v>
      </c>
      <c r="C13" s="133" t="s">
        <v>714</v>
      </c>
      <c r="D13" s="133" t="s">
        <v>1229</v>
      </c>
      <c r="E13" s="134"/>
      <c r="F13" s="62"/>
      <c r="H13" s="67">
        <v>65</v>
      </c>
    </row>
    <row r="14" spans="1:8" ht="20" customHeight="1">
      <c r="A14" s="61">
        <v>8</v>
      </c>
      <c r="B14" s="132" t="s">
        <v>817</v>
      </c>
      <c r="C14" s="133" t="s">
        <v>818</v>
      </c>
      <c r="D14" s="133" t="s">
        <v>1216</v>
      </c>
      <c r="E14" s="134"/>
      <c r="F14" s="62"/>
      <c r="H14" s="67">
        <v>60</v>
      </c>
    </row>
    <row r="15" spans="1:8" ht="20" customHeight="1">
      <c r="A15" s="61">
        <v>9</v>
      </c>
      <c r="B15" s="132" t="s">
        <v>92</v>
      </c>
      <c r="C15" s="133" t="s">
        <v>1230</v>
      </c>
      <c r="D15" s="133" t="s">
        <v>1231</v>
      </c>
      <c r="E15" s="134"/>
      <c r="F15" s="62"/>
      <c r="H15" s="67">
        <v>55</v>
      </c>
    </row>
    <row r="16" spans="1:8" ht="20" customHeight="1">
      <c r="A16" s="61">
        <v>10</v>
      </c>
      <c r="B16" s="132" t="s">
        <v>716</v>
      </c>
      <c r="C16" s="133" t="s">
        <v>1232</v>
      </c>
      <c r="D16" s="133" t="s">
        <v>1217</v>
      </c>
      <c r="E16" s="134"/>
      <c r="F16" s="62"/>
      <c r="H16" s="67">
        <v>50</v>
      </c>
    </row>
    <row r="17" spans="1:8" ht="20" customHeight="1">
      <c r="A17" s="61">
        <v>11</v>
      </c>
      <c r="B17" s="132" t="s">
        <v>1233</v>
      </c>
      <c r="C17" s="133" t="s">
        <v>1234</v>
      </c>
      <c r="D17" s="133" t="s">
        <v>687</v>
      </c>
      <c r="E17" s="134"/>
      <c r="F17" s="62"/>
      <c r="H17" s="67">
        <v>45</v>
      </c>
    </row>
    <row r="18" spans="1:8" ht="20" customHeight="1">
      <c r="A18" s="61">
        <v>12</v>
      </c>
      <c r="B18" s="132" t="s">
        <v>1235</v>
      </c>
      <c r="C18" s="133" t="s">
        <v>61</v>
      </c>
      <c r="D18" s="133" t="s">
        <v>693</v>
      </c>
      <c r="E18" s="134"/>
      <c r="F18" s="62"/>
      <c r="H18" s="67">
        <v>40</v>
      </c>
    </row>
    <row r="19" spans="1:8" ht="20" customHeight="1">
      <c r="A19" s="61">
        <v>13</v>
      </c>
      <c r="B19" s="136" t="s">
        <v>5</v>
      </c>
      <c r="C19" s="133" t="s">
        <v>455</v>
      </c>
      <c r="D19" s="133" t="s">
        <v>1218</v>
      </c>
      <c r="E19" s="134"/>
      <c r="F19" s="62"/>
      <c r="H19" s="67">
        <v>35</v>
      </c>
    </row>
    <row r="20" spans="1:8" ht="20" customHeight="1">
      <c r="A20" s="61">
        <v>14</v>
      </c>
      <c r="B20" s="132" t="s">
        <v>1236</v>
      </c>
      <c r="C20" s="133" t="s">
        <v>1219</v>
      </c>
      <c r="D20" s="133" t="s">
        <v>1237</v>
      </c>
      <c r="E20" s="134"/>
      <c r="F20" s="62"/>
      <c r="H20" s="67">
        <v>30</v>
      </c>
    </row>
    <row r="21" spans="1:8" ht="20" customHeight="1">
      <c r="A21" s="61">
        <v>15</v>
      </c>
      <c r="B21" s="132" t="s">
        <v>744</v>
      </c>
      <c r="C21" s="137" t="s">
        <v>1238</v>
      </c>
      <c r="D21" s="133" t="s">
        <v>1220</v>
      </c>
      <c r="E21" s="134"/>
      <c r="F21" s="62"/>
      <c r="H21" s="67">
        <v>25</v>
      </c>
    </row>
    <row r="22" spans="1:8" ht="20" customHeight="1">
      <c r="A22" s="61">
        <v>16</v>
      </c>
      <c r="B22" s="132" t="s">
        <v>1239</v>
      </c>
      <c r="C22" s="133"/>
      <c r="D22" s="133"/>
      <c r="E22" s="134"/>
      <c r="F22" s="62"/>
      <c r="H22" s="67">
        <v>20</v>
      </c>
    </row>
    <row r="23" spans="1:8" ht="20" customHeight="1">
      <c r="A23" s="61">
        <v>17</v>
      </c>
      <c r="B23" s="132" t="s">
        <v>753</v>
      </c>
      <c r="C23" s="133" t="s">
        <v>1162</v>
      </c>
      <c r="D23" s="133"/>
      <c r="E23" s="134"/>
      <c r="F23" s="62"/>
      <c r="H23" s="67">
        <v>15</v>
      </c>
    </row>
    <row r="24" spans="1:8" ht="20" customHeight="1">
      <c r="A24" s="61">
        <v>18</v>
      </c>
      <c r="B24" s="132" t="s">
        <v>1240</v>
      </c>
      <c r="C24" s="133" t="s">
        <v>1221</v>
      </c>
      <c r="D24" s="133" t="s">
        <v>1241</v>
      </c>
      <c r="E24" s="134"/>
      <c r="F24" s="62"/>
      <c r="H24" s="67">
        <v>10</v>
      </c>
    </row>
    <row r="25" spans="1:8" ht="20" customHeight="1">
      <c r="A25" s="64">
        <v>19</v>
      </c>
      <c r="B25" s="136" t="s">
        <v>752</v>
      </c>
      <c r="C25" s="133" t="s">
        <v>1242</v>
      </c>
      <c r="D25" s="135"/>
      <c r="E25" s="35"/>
      <c r="F25" s="66"/>
      <c r="H25" s="67">
        <v>5</v>
      </c>
    </row>
    <row r="26" spans="1:8" ht="20" customHeight="1">
      <c r="A26" s="61">
        <v>20</v>
      </c>
      <c r="B26" s="35"/>
      <c r="C26" s="35"/>
      <c r="D26" s="35"/>
      <c r="E26" s="35"/>
      <c r="F26" s="66"/>
      <c r="H26" s="67"/>
    </row>
    <row r="27" spans="1:8" ht="20" customHeight="1">
      <c r="A27" s="64">
        <v>21</v>
      </c>
      <c r="B27" s="35"/>
      <c r="C27" s="35"/>
      <c r="D27" s="35"/>
      <c r="E27" s="35"/>
      <c r="F27" s="66"/>
      <c r="H27" s="67"/>
    </row>
    <row r="28" spans="1:8" ht="20" customHeight="1">
      <c r="A28" s="61">
        <v>22</v>
      </c>
      <c r="B28" s="35"/>
      <c r="C28" s="35"/>
      <c r="D28" s="35"/>
      <c r="E28" s="35"/>
      <c r="F28" s="66"/>
      <c r="H28" s="67"/>
    </row>
    <row r="29" spans="1:8" ht="20" customHeight="1">
      <c r="A29" s="64">
        <v>23</v>
      </c>
      <c r="B29" s="35"/>
      <c r="C29" s="35"/>
      <c r="D29" s="35"/>
      <c r="E29" s="35"/>
      <c r="F29" s="66"/>
      <c r="H29" s="67"/>
    </row>
    <row r="30" spans="1:8" ht="20" customHeight="1">
      <c r="A30" s="61">
        <v>24</v>
      </c>
      <c r="B30" s="35"/>
      <c r="C30" s="35"/>
      <c r="D30" s="35"/>
      <c r="E30" s="35"/>
      <c r="F30" s="66"/>
      <c r="H30" s="68"/>
    </row>
    <row r="31" spans="1:8" ht="20" customHeight="1"/>
    <row r="32" spans="1:8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C2:D2"/>
    <mergeCell ref="C4:D4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00"/>
  <sheetViews>
    <sheetView showGridLines="0" topLeftCell="F2" workbookViewId="0">
      <selection activeCell="P26" sqref="P26"/>
    </sheetView>
  </sheetViews>
  <sheetFormatPr baseColWidth="10" defaultColWidth="11.1640625" defaultRowHeight="15" customHeight="1"/>
  <cols>
    <col min="1" max="1" width="14.6640625" customWidth="1"/>
    <col min="2" max="2" width="25.5" customWidth="1"/>
    <col min="3" max="3" width="23" customWidth="1"/>
    <col min="4" max="4" width="22.5" customWidth="1"/>
    <col min="5" max="5" width="20.5" customWidth="1"/>
    <col min="6" max="6" width="16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23" customWidth="1"/>
    <col min="13" max="13" width="22.83203125" customWidth="1"/>
    <col min="14" max="14" width="20.83203125" customWidth="1"/>
    <col min="15" max="15" width="16.5" customWidth="1"/>
    <col min="16" max="16" width="10.5" customWidth="1"/>
    <col min="17" max="17" width="15.33203125" customWidth="1"/>
    <col min="18" max="26" width="10.5" customWidth="1"/>
  </cols>
  <sheetData>
    <row r="1" spans="1:17" ht="27">
      <c r="A1" s="190" t="s">
        <v>551</v>
      </c>
      <c r="B1" s="191"/>
      <c r="C1" s="191"/>
      <c r="D1" s="191"/>
      <c r="E1" s="191"/>
      <c r="F1" s="192"/>
      <c r="J1" s="199" t="s">
        <v>551</v>
      </c>
      <c r="K1" s="191"/>
      <c r="L1" s="191"/>
      <c r="M1" s="191"/>
      <c r="N1" s="191"/>
      <c r="O1" s="192"/>
    </row>
    <row r="2" spans="1:17" ht="20" customHeight="1">
      <c r="C2" s="193" t="s">
        <v>707</v>
      </c>
      <c r="D2" s="192"/>
      <c r="L2" s="193" t="s">
        <v>707</v>
      </c>
      <c r="M2" s="192"/>
    </row>
    <row r="3" spans="1:17" ht="20" customHeight="1"/>
    <row r="4" spans="1:17" ht="20" customHeight="1">
      <c r="C4" s="188" t="s">
        <v>617</v>
      </c>
      <c r="D4" s="189"/>
      <c r="L4" s="188" t="s">
        <v>618</v>
      </c>
      <c r="M4" s="189"/>
    </row>
    <row r="5" spans="1:17" ht="20" customHeight="1"/>
    <row r="6" spans="1:17" ht="20" customHeight="1">
      <c r="A6" s="46"/>
      <c r="B6" s="48" t="s">
        <v>556</v>
      </c>
      <c r="C6" s="48" t="s">
        <v>557</v>
      </c>
      <c r="D6" s="48" t="s">
        <v>558</v>
      </c>
      <c r="E6" s="48" t="s">
        <v>559</v>
      </c>
      <c r="F6" s="49" t="s">
        <v>560</v>
      </c>
      <c r="H6" s="69" t="s">
        <v>561</v>
      </c>
      <c r="J6" s="46"/>
      <c r="K6" s="48" t="s">
        <v>556</v>
      </c>
      <c r="L6" s="48" t="s">
        <v>557</v>
      </c>
      <c r="M6" s="48" t="s">
        <v>558</v>
      </c>
      <c r="N6" s="48" t="s">
        <v>559</v>
      </c>
      <c r="O6" s="49" t="s">
        <v>560</v>
      </c>
      <c r="Q6" s="50" t="s">
        <v>561</v>
      </c>
    </row>
    <row r="7" spans="1:17" ht="20" customHeight="1">
      <c r="A7" s="82" t="s">
        <v>562</v>
      </c>
      <c r="B7" s="83"/>
      <c r="C7" s="10"/>
      <c r="D7" s="10"/>
      <c r="E7" s="10"/>
      <c r="F7" s="62"/>
      <c r="H7" s="84"/>
      <c r="J7" s="61" t="s">
        <v>562</v>
      </c>
      <c r="K7" s="10"/>
      <c r="L7" s="10"/>
      <c r="M7" s="10"/>
      <c r="N7" s="10"/>
      <c r="O7" s="62"/>
      <c r="Q7" s="67"/>
    </row>
    <row r="8" spans="1:17" ht="20" customHeight="1">
      <c r="A8" s="85" t="s">
        <v>563</v>
      </c>
      <c r="B8" s="83"/>
      <c r="C8" s="10"/>
      <c r="D8" s="10"/>
      <c r="E8" s="10"/>
      <c r="F8" s="62"/>
      <c r="H8" s="67"/>
      <c r="J8" s="61" t="s">
        <v>563</v>
      </c>
      <c r="K8" s="10"/>
      <c r="L8" s="10"/>
      <c r="M8" s="10"/>
      <c r="N8" s="10"/>
      <c r="O8" s="62"/>
      <c r="Q8" s="67"/>
    </row>
    <row r="9" spans="1:17" ht="20" customHeight="1">
      <c r="A9" s="85" t="s">
        <v>564</v>
      </c>
      <c r="B9" s="83"/>
      <c r="C9" s="10"/>
      <c r="D9" s="10"/>
      <c r="E9" s="10"/>
      <c r="F9" s="62"/>
      <c r="H9" s="67"/>
      <c r="J9" s="61" t="s">
        <v>564</v>
      </c>
      <c r="K9" s="10"/>
      <c r="L9" s="10"/>
      <c r="M9" s="10"/>
      <c r="N9" s="10"/>
      <c r="O9" s="62"/>
      <c r="Q9" s="67"/>
    </row>
    <row r="10" spans="1:17" ht="20" customHeight="1">
      <c r="A10" s="85">
        <v>4</v>
      </c>
      <c r="B10" s="83"/>
      <c r="C10" s="10"/>
      <c r="D10" s="10"/>
      <c r="E10" s="10"/>
      <c r="F10" s="62"/>
      <c r="H10" s="67"/>
      <c r="J10" s="61">
        <v>4</v>
      </c>
      <c r="K10" s="10"/>
      <c r="L10" s="10"/>
      <c r="M10" s="10"/>
      <c r="N10" s="10"/>
      <c r="O10" s="62"/>
      <c r="Q10" s="67"/>
    </row>
    <row r="11" spans="1:17" ht="20" customHeight="1">
      <c r="A11" s="85">
        <v>5</v>
      </c>
      <c r="B11" s="83"/>
      <c r="C11" s="10"/>
      <c r="D11" s="10"/>
      <c r="E11" s="10"/>
      <c r="F11" s="62"/>
      <c r="H11" s="67"/>
      <c r="J11" s="61">
        <v>5</v>
      </c>
      <c r="K11" s="10"/>
      <c r="L11" s="10"/>
      <c r="M11" s="10"/>
      <c r="N11" s="10"/>
      <c r="O11" s="62"/>
      <c r="Q11" s="67"/>
    </row>
    <row r="12" spans="1:17" ht="20" customHeight="1">
      <c r="A12" s="85">
        <v>5</v>
      </c>
      <c r="B12" s="83"/>
      <c r="C12" s="10"/>
      <c r="D12" s="10"/>
      <c r="E12" s="10"/>
      <c r="F12" s="62"/>
      <c r="H12" s="67"/>
      <c r="J12" s="61">
        <v>6</v>
      </c>
      <c r="K12" s="10"/>
      <c r="L12" s="10"/>
      <c r="M12" s="10"/>
      <c r="N12" s="10"/>
      <c r="O12" s="62"/>
      <c r="Q12" s="67"/>
    </row>
    <row r="13" spans="1:17" ht="20" customHeight="1">
      <c r="A13" s="85">
        <v>5</v>
      </c>
      <c r="B13" s="83"/>
      <c r="C13" s="10"/>
      <c r="D13" s="10"/>
      <c r="E13" s="10"/>
      <c r="F13" s="62"/>
      <c r="H13" s="67"/>
      <c r="J13" s="61">
        <v>7</v>
      </c>
      <c r="K13" s="10"/>
      <c r="L13" s="10"/>
      <c r="M13" s="10"/>
      <c r="N13" s="10"/>
      <c r="O13" s="62"/>
      <c r="Q13" s="67"/>
    </row>
    <row r="14" spans="1:17" ht="20" customHeight="1">
      <c r="A14" s="85">
        <v>5</v>
      </c>
      <c r="B14" s="83"/>
      <c r="C14" s="10"/>
      <c r="D14" s="10"/>
      <c r="E14" s="10"/>
      <c r="F14" s="62"/>
      <c r="H14" s="67"/>
      <c r="J14" s="61">
        <v>8</v>
      </c>
      <c r="K14" s="10"/>
      <c r="L14" s="10"/>
      <c r="M14" s="10"/>
      <c r="N14" s="10"/>
      <c r="O14" s="62"/>
      <c r="Q14" s="67"/>
    </row>
    <row r="15" spans="1:17" ht="20" customHeight="1">
      <c r="A15" s="85">
        <v>9</v>
      </c>
      <c r="B15" s="83"/>
      <c r="C15" s="10"/>
      <c r="D15" s="10"/>
      <c r="E15" s="10"/>
      <c r="F15" s="62"/>
      <c r="H15" s="67"/>
      <c r="J15" s="61">
        <v>9</v>
      </c>
      <c r="K15" s="10"/>
      <c r="L15" s="10"/>
      <c r="M15" s="10"/>
      <c r="N15" s="10"/>
      <c r="O15" s="62"/>
      <c r="Q15" s="67"/>
    </row>
    <row r="16" spans="1:17" ht="20" customHeight="1">
      <c r="A16" s="85">
        <v>9</v>
      </c>
      <c r="B16" s="83"/>
      <c r="C16" s="10"/>
      <c r="D16" s="10"/>
      <c r="E16" s="10"/>
      <c r="F16" s="62"/>
      <c r="H16" s="67"/>
      <c r="J16" s="61">
        <v>10</v>
      </c>
      <c r="K16" s="10"/>
      <c r="L16" s="10"/>
      <c r="M16" s="10"/>
      <c r="N16" s="10"/>
      <c r="O16" s="62"/>
      <c r="Q16" s="67"/>
    </row>
    <row r="17" spans="1:17" ht="20" customHeight="1">
      <c r="A17" s="85">
        <v>9</v>
      </c>
      <c r="B17" s="83"/>
      <c r="C17" s="10"/>
      <c r="D17" s="10"/>
      <c r="E17" s="10"/>
      <c r="F17" s="62"/>
      <c r="H17" s="67"/>
      <c r="J17" s="61">
        <v>11</v>
      </c>
      <c r="K17" s="10"/>
      <c r="L17" s="10"/>
      <c r="M17" s="10"/>
      <c r="N17" s="10"/>
      <c r="O17" s="62"/>
      <c r="Q17" s="67"/>
    </row>
    <row r="18" spans="1:17" ht="20" customHeight="1">
      <c r="A18" s="85">
        <v>9</v>
      </c>
      <c r="B18" s="83"/>
      <c r="C18" s="10"/>
      <c r="D18" s="10"/>
      <c r="E18" s="10"/>
      <c r="F18" s="62"/>
      <c r="H18" s="67"/>
      <c r="J18" s="61">
        <v>12</v>
      </c>
      <c r="K18" s="10"/>
      <c r="L18" s="10"/>
      <c r="M18" s="10"/>
      <c r="N18" s="10"/>
      <c r="O18" s="62"/>
      <c r="Q18" s="67"/>
    </row>
    <row r="19" spans="1:17" ht="20" customHeight="1">
      <c r="A19" s="85">
        <v>9</v>
      </c>
      <c r="B19" s="83"/>
      <c r="C19" s="10"/>
      <c r="D19" s="10"/>
      <c r="E19" s="10"/>
      <c r="F19" s="62"/>
      <c r="H19" s="67"/>
      <c r="J19" s="61">
        <v>13</v>
      </c>
      <c r="K19" s="10"/>
      <c r="L19" s="10"/>
      <c r="M19" s="10"/>
      <c r="N19" s="10"/>
      <c r="O19" s="62"/>
      <c r="Q19" s="67"/>
    </row>
    <row r="20" spans="1:17" ht="20" customHeight="1">
      <c r="A20" s="85">
        <v>9</v>
      </c>
      <c r="B20" s="83"/>
      <c r="C20" s="10"/>
      <c r="D20" s="10"/>
      <c r="E20" s="10"/>
      <c r="F20" s="62"/>
      <c r="H20" s="67"/>
      <c r="J20" s="61">
        <v>14</v>
      </c>
      <c r="K20" s="10"/>
      <c r="L20" s="10"/>
      <c r="M20" s="10"/>
      <c r="N20" s="10"/>
      <c r="O20" s="62"/>
      <c r="Q20" s="67"/>
    </row>
    <row r="21" spans="1:17" ht="20" customHeight="1">
      <c r="A21" s="85">
        <v>9</v>
      </c>
      <c r="B21" s="83"/>
      <c r="C21" s="10"/>
      <c r="D21" s="10"/>
      <c r="E21" s="10"/>
      <c r="F21" s="62"/>
      <c r="H21" s="67"/>
      <c r="J21" s="70">
        <v>15</v>
      </c>
      <c r="K21" s="33"/>
      <c r="L21" s="33"/>
      <c r="M21" s="33"/>
      <c r="N21" s="33"/>
      <c r="O21" s="86"/>
      <c r="Q21" s="68"/>
    </row>
    <row r="22" spans="1:17" ht="20" customHeight="1">
      <c r="A22" s="85">
        <v>9</v>
      </c>
      <c r="B22" s="83"/>
      <c r="C22" s="10"/>
      <c r="D22" s="10"/>
      <c r="E22" s="10"/>
      <c r="F22" s="62"/>
      <c r="H22" s="67"/>
      <c r="J22" s="87"/>
      <c r="K22" s="88"/>
      <c r="L22" s="88"/>
      <c r="M22" s="88"/>
      <c r="N22" s="88"/>
      <c r="O22" s="88"/>
      <c r="Q22" s="89"/>
    </row>
    <row r="23" spans="1:17" ht="20" customHeight="1">
      <c r="A23" s="85">
        <v>17</v>
      </c>
      <c r="B23" s="83"/>
      <c r="C23" s="10"/>
      <c r="D23" s="10"/>
      <c r="E23" s="10"/>
      <c r="F23" s="62"/>
      <c r="H23" s="67"/>
      <c r="J23" s="23"/>
      <c r="K23" s="11"/>
      <c r="L23" s="11"/>
      <c r="M23" s="11"/>
      <c r="N23" s="11"/>
      <c r="O23" s="11"/>
      <c r="Q23" s="29"/>
    </row>
    <row r="24" spans="1:17" ht="20" customHeight="1">
      <c r="A24" s="85">
        <v>18</v>
      </c>
      <c r="B24" s="83"/>
      <c r="C24" s="10"/>
      <c r="D24" s="10"/>
      <c r="E24" s="10"/>
      <c r="F24" s="62"/>
      <c r="H24" s="67"/>
      <c r="J24" s="23"/>
      <c r="K24" s="11"/>
      <c r="L24" s="11"/>
      <c r="M24" s="11"/>
      <c r="N24" s="11"/>
      <c r="O24" s="11"/>
      <c r="Q24" s="29"/>
    </row>
    <row r="25" spans="1:17" ht="20" customHeight="1">
      <c r="A25" s="85">
        <v>19</v>
      </c>
      <c r="B25" s="83"/>
      <c r="C25" s="10"/>
      <c r="D25" s="10"/>
      <c r="E25" s="10"/>
      <c r="F25" s="62"/>
      <c r="H25" s="67"/>
      <c r="J25" s="23"/>
      <c r="K25" s="11"/>
      <c r="L25" s="11"/>
      <c r="M25" s="11"/>
      <c r="N25" s="11"/>
      <c r="O25" s="11"/>
    </row>
    <row r="26" spans="1:17" ht="20" customHeight="1">
      <c r="A26" s="85">
        <v>20</v>
      </c>
      <c r="B26" s="83"/>
      <c r="C26" s="10"/>
      <c r="D26" s="10"/>
      <c r="E26" s="10"/>
      <c r="F26" s="62"/>
      <c r="H26" s="67"/>
    </row>
    <row r="27" spans="1:17" ht="20" customHeight="1">
      <c r="A27" s="85">
        <v>21</v>
      </c>
      <c r="B27" s="83"/>
      <c r="C27" s="10"/>
      <c r="D27" s="10"/>
      <c r="E27" s="10"/>
      <c r="F27" s="62"/>
      <c r="H27" s="67"/>
    </row>
    <row r="28" spans="1:17" ht="20" customHeight="1">
      <c r="A28" s="85">
        <v>21</v>
      </c>
      <c r="B28" s="83"/>
      <c r="C28" s="10"/>
      <c r="D28" s="10"/>
      <c r="E28" s="10"/>
      <c r="F28" s="62"/>
      <c r="H28" s="67"/>
    </row>
    <row r="29" spans="1:17" ht="20" customHeight="1">
      <c r="A29" s="85">
        <v>21</v>
      </c>
      <c r="B29" s="83"/>
      <c r="C29" s="10"/>
      <c r="D29" s="10"/>
      <c r="E29" s="10"/>
      <c r="F29" s="62"/>
      <c r="H29" s="67"/>
    </row>
    <row r="30" spans="1:17" ht="20" customHeight="1">
      <c r="A30" s="85">
        <v>21</v>
      </c>
      <c r="B30" s="83"/>
      <c r="C30" s="10"/>
      <c r="D30" s="10"/>
      <c r="E30" s="10"/>
      <c r="F30" s="62"/>
      <c r="H30" s="67"/>
    </row>
    <row r="31" spans="1:17" ht="20" customHeight="1">
      <c r="A31" s="85">
        <v>22</v>
      </c>
      <c r="B31" s="83"/>
      <c r="C31" s="10"/>
      <c r="D31" s="10"/>
      <c r="E31" s="10"/>
      <c r="F31" s="62"/>
      <c r="H31" s="67"/>
    </row>
    <row r="32" spans="1:17" ht="20" customHeight="1">
      <c r="A32" s="85">
        <v>22</v>
      </c>
      <c r="B32" s="83"/>
      <c r="C32" s="10"/>
      <c r="D32" s="10"/>
      <c r="E32" s="10"/>
      <c r="F32" s="62"/>
      <c r="H32" s="67"/>
    </row>
    <row r="33" spans="1:8" ht="20" customHeight="1">
      <c r="A33" s="85">
        <v>22</v>
      </c>
      <c r="B33" s="83"/>
      <c r="C33" s="10"/>
      <c r="D33" s="10"/>
      <c r="E33" s="10"/>
      <c r="F33" s="62"/>
      <c r="H33" s="67"/>
    </row>
    <row r="34" spans="1:8" ht="20" customHeight="1">
      <c r="A34" s="85">
        <v>22</v>
      </c>
      <c r="B34" s="83"/>
      <c r="C34" s="10"/>
      <c r="D34" s="10"/>
      <c r="E34" s="10"/>
      <c r="F34" s="62"/>
      <c r="H34" s="67"/>
    </row>
    <row r="35" spans="1:8" ht="20" customHeight="1">
      <c r="A35" s="85">
        <v>22</v>
      </c>
      <c r="B35" s="83"/>
      <c r="C35" s="10"/>
      <c r="D35" s="10"/>
      <c r="E35" s="10"/>
      <c r="F35" s="62"/>
      <c r="H35" s="67"/>
    </row>
    <row r="36" spans="1:8" ht="20" customHeight="1">
      <c r="A36" s="85">
        <v>22</v>
      </c>
      <c r="B36" s="83"/>
      <c r="C36" s="10"/>
      <c r="D36" s="10"/>
      <c r="E36" s="10"/>
      <c r="F36" s="62"/>
      <c r="H36" s="67"/>
    </row>
    <row r="37" spans="1:8" ht="20" customHeight="1">
      <c r="A37" s="85">
        <v>22</v>
      </c>
      <c r="B37" s="83"/>
      <c r="C37" s="10"/>
      <c r="D37" s="10"/>
      <c r="E37" s="10"/>
      <c r="F37" s="62"/>
      <c r="H37" s="67"/>
    </row>
    <row r="38" spans="1:8" ht="20" customHeight="1">
      <c r="A38" s="90">
        <v>22</v>
      </c>
      <c r="B38" s="91"/>
      <c r="C38" s="35"/>
      <c r="D38" s="35"/>
      <c r="E38" s="35"/>
      <c r="F38" s="66"/>
      <c r="H38" s="68"/>
    </row>
    <row r="39" spans="1:8" ht="20" customHeight="1"/>
    <row r="40" spans="1:8" ht="20" customHeight="1"/>
    <row r="41" spans="1:8" ht="20" customHeight="1"/>
    <row r="42" spans="1:8" ht="20" customHeight="1"/>
    <row r="43" spans="1:8" ht="20" customHeight="1"/>
    <row r="44" spans="1:8" ht="20" customHeight="1"/>
    <row r="45" spans="1:8" ht="20" customHeight="1"/>
    <row r="46" spans="1:8" ht="20" customHeight="1"/>
    <row r="47" spans="1:8" ht="20" customHeight="1"/>
    <row r="48" spans="1:8" ht="20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F1"/>
    <mergeCell ref="J1:O1"/>
    <mergeCell ref="C2:D2"/>
    <mergeCell ref="L2:M2"/>
    <mergeCell ref="C4:D4"/>
    <mergeCell ref="L4:M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Classement général</vt:lpstr>
      <vt:lpstr>Chalon</vt:lpstr>
      <vt:lpstr>ASPTT Dijon</vt:lpstr>
      <vt:lpstr>Héricourt</vt:lpstr>
      <vt:lpstr>Beaune</vt:lpstr>
      <vt:lpstr>Fontaine</vt:lpstr>
      <vt:lpstr>Montceau</vt:lpstr>
      <vt:lpstr>Lons</vt:lpstr>
      <vt:lpstr>BVB</vt:lpstr>
      <vt:lpstr>Mâcon</vt:lpstr>
      <vt:lpstr>Chevigny</vt:lpstr>
      <vt:lpstr>Chenôve</vt:lpstr>
      <vt:lpstr>Sennecey</vt:lpstr>
      <vt:lpstr>EVBS PM</vt:lpstr>
      <vt:lpstr>Salins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ROSAT</dc:creator>
  <cp:lastModifiedBy>Julien ROSAT</cp:lastModifiedBy>
  <dcterms:created xsi:type="dcterms:W3CDTF">2024-05-21T11:44:46Z</dcterms:created>
  <dcterms:modified xsi:type="dcterms:W3CDTF">2025-07-03T08:24:09Z</dcterms:modified>
</cp:coreProperties>
</file>